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Florence1/Desktop/Travail/Clients/Dilawri/"/>
    </mc:Choice>
  </mc:AlternateContent>
  <xr:revisionPtr revIDLastSave="0" documentId="8_{61C2FC8A-9EA2-3E4E-ACE4-06A001489D9B}" xr6:coauthVersionLast="47" xr6:coauthVersionMax="47" xr10:uidLastSave="{00000000-0000-0000-0000-000000000000}"/>
  <bookViews>
    <workbookView xWindow="0" yWindow="500" windowWidth="28800" windowHeight="15860" xr2:uid="{157BCE0E-AB32-814E-86B7-2BE9454D646F}"/>
  </bookViews>
  <sheets>
    <sheet name="FR - Calculateur" sheetId="2" r:id="rId1"/>
  </sheets>
  <definedNames>
    <definedName name="_56F9DC9755BA473782653E2940F9FormId">"LkrnhyPHd06fdmL46r7_hgnbgCQfEORClJy8N_iqi4BURVpUWERaNExQV0VRWlBYVUhSTk5FVFBFTyQlQCN0PWcu"</definedName>
    <definedName name="_56F9DC9755BA473782653E2940F9ResponseSheet">"Form1"</definedName>
    <definedName name="_56F9DC9755BA473782653E2940F9SourceDocId">"{c2a448a4-b273-4f76-9989-77e3c25e62f8}"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2" l="1"/>
  <c r="E76" i="2" a="1"/>
  <c r="E76" i="2" s="1"/>
  <c r="E51" i="2"/>
  <c r="E53" i="2" s="1"/>
  <c r="E66" i="2"/>
  <c r="E55" i="2"/>
  <c r="E65" i="2" s="1"/>
  <c r="E58" i="2"/>
  <c r="E62" i="2" s="1"/>
  <c r="E57" i="2"/>
  <c r="E54" i="2" l="1"/>
  <c r="E61" i="2" s="1"/>
  <c r="E59" i="2"/>
  <c r="E63" i="2" s="1"/>
  <c r="E73" i="2" l="1"/>
  <c r="E74" i="2" s="1"/>
  <c r="E67" i="2"/>
  <c r="E69" i="2"/>
  <c r="F70" i="2" s="1"/>
  <c r="E7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tc={97FD1A41-C708-4C6E-8A54-52681604B81E}</author>
  </authors>
  <commentList>
    <comment ref="E49" authorId="0" shapeId="0" xr:uid="{97FD1A41-C708-4C6E-8A54-52681604B81E}">
      <text>
        <t>[Commentaire lié à un fil de discussion]
Votre version d’Excel vous permet de lire ce commentaire lié à un fil de discussion. Toutefois, les modifications qui y sont apportées seront supprimées si le fichier est ouvert dans une version plus récente d’Excel. En savoir plus : https://go.microsoft.com/fwlink/?linkid=870924
Commentaire :
    Je réduirais de taille de police toutes les unités comme ça, on verrait plus les nombres. 
Aussi, j'enlèverais toutes les unités dont le titre donne les unités.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<sst xmlns="http://schemas.openxmlformats.org/spreadsheetml/2006/main" count="35" uniqueCount="33">
  <si>
    <t>Employés</t>
  </si>
  <si>
    <t>Employeur</t>
  </si>
  <si>
    <t>À toutes les semaines</t>
  </si>
  <si>
    <t>Total</t>
  </si>
  <si>
    <t>À toutes les 2 semaines</t>
  </si>
  <si>
    <t>S'agit-il d'une voiture électrique?</t>
  </si>
  <si>
    <t>NON</t>
  </si>
  <si>
    <t>Le client bénéficie-t-il de la promotion de compensation?</t>
  </si>
  <si>
    <t>OUI</t>
  </si>
  <si>
    <t>Quel est le nombre de km annuel parcouru par le client approx.?</t>
  </si>
  <si>
    <t>Quelle est la consommation du véhicule (L/100km)?</t>
  </si>
  <si>
    <t>Quelle est la durée de la location/achat (année)?</t>
  </si>
  <si>
    <t>Combien y aura-t-il de paiements annuels?</t>
  </si>
  <si>
    <t>Litres total</t>
  </si>
  <si>
    <t>Facteur d'émissions de CO2 de l'essence</t>
  </si>
  <si>
    <t>Émissions en Kg / année</t>
  </si>
  <si>
    <t>Émissions en T CO₂ eq.  / année</t>
  </si>
  <si>
    <t>Crédits biodiversité par année</t>
  </si>
  <si>
    <t>Total Kilomètres</t>
  </si>
  <si>
    <t>Total Km promotion (fixe)</t>
  </si>
  <si>
    <t>Total Kilomètre client</t>
  </si>
  <si>
    <t>Total émissions en T CO₂ eq.</t>
  </si>
  <si>
    <t>Émissions à payer promotion en T CO₂ eq.</t>
  </si>
  <si>
    <t>Émissions à payer client en T CO₂ eq.</t>
  </si>
  <si>
    <t>Total crédits biodiversité</t>
  </si>
  <si>
    <t>Crédit biodiversité payé par promotion</t>
  </si>
  <si>
    <t>Crédit biodiversité à payer par client</t>
  </si>
  <si>
    <t>Coût total de la compensation</t>
  </si>
  <si>
    <t>Nombre de paiements pour le client</t>
  </si>
  <si>
    <t>Montant par paiement</t>
  </si>
  <si>
    <t>Nombre de crédits carbone par année</t>
  </si>
  <si>
    <t>Nombre total de crédits carbone</t>
  </si>
  <si>
    <t>Payé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</si>
</sst>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#,##0.00\ &quot;$&quot;_);[Red]\(#,##0.00\ &quot;$&quot;\)"/>
    <numFmt numFmtId="164" formatCode="&quot;$&quot;#,##0.00_);[Red]\(&quot;$&quot;#,##0.00\)"/>
    <numFmt numFmtId="165" formatCode="#,###&quot; KM&quot;"/>
    <numFmt numFmtId="166" formatCode="#,###.#&quot; L/100km&quot;"/>
    <numFmt numFmtId="167" formatCode="#,###&quot; ans&quot;"/>
    <numFmt numFmtId="168" formatCode="&quot;$&quot;#,##0.00"/>
    <numFmt numFmtId="169" formatCode="#,##0.00\ &quot;$&quot;"/>
    <numFmt numFmtId="170" formatCode="#,###,###,##0&quot; km&quot;"/>
    <numFmt numFmtId="171" formatCode="[=1]##&quot; paiement&quot;;[&gt;1]##&quot; paiements&quot;"/>
    <numFmt numFmtId="172" formatCode="##,##0&quot; KM&quot;"/>
    <numFmt numFmtId="173" formatCode="##,##0.0&quot; T CO₂ eq/an.&quot;"/>
    <numFmt numFmtId="174" formatCode="###,##0.0&quot; T CO₂ eq.&quot;"/>
    <numFmt numFmtId="175" formatCode="##.#&quot; kg&quot;"/>
    <numFmt numFmtId="176" formatCode="#,###.0&quot; L/100km&quot;"/>
    <numFmt numFmtId="177" formatCode="0&quot; kg/année&quot;"/>
    <numFmt numFmtId="178" formatCode="[=1]##&quot; an&quot;;[&gt;1]##&quot; ans&quot;"/>
    <numFmt numFmtId="179" formatCode="[&lt;=1]##0&quot; LITRE&quot;;[&gt;1]##&quot; LITRES&quot;"/>
    <numFmt numFmtId="180" formatCode="[&lt;=1]##,##0.0&quot; Crédit carbone&quot;;[&gt;1]##,##0.0&quot; Crédits carbone&quot;"/>
    <numFmt numFmtId="181" formatCode="[&lt;=1]##,##0&quot; Crédit biodiversité&quot;;[&gt;1]##,##0&quot; Crédits biodiversité&quot;"/>
  </numFmts>
  <fonts count="7">
    <font>
      <sz val="12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4"/>
      <color theme="0"/>
      <name val="Calibri (Corps)"/>
    </font>
    <font>
      <sz val="11"/>
      <color theme="1"/>
      <name val="Aptos étroit"/>
    </font>
    <font>
      <sz val="11"/>
      <color rgb="FF000000"/>
      <name val="Aptos étroit"/>
    </font>
    <font>
      <b/>
      <sz val="11"/>
      <color theme="1"/>
      <name val="Aptos étroit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A7E60"/>
        <bgColor indexed="64"/>
      </patternFill>
    </fill>
    <fill>
      <patternFill patternType="solid">
        <fgColor rgb="FF273F2A"/>
        <bgColor indexed="64"/>
      </patternFill>
    </fill>
    <fill>
      <patternFill patternType="solid">
        <fgColor rgb="FF263E2A"/>
        <bgColor indexed="64"/>
      </patternFill>
    </fill>
    <fill>
      <patternFill patternType="solid">
        <fgColor rgb="FFDE6468"/>
        <bgColor indexed="64"/>
      </patternFill>
    </fill>
  </fills>
  <borders count="18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medium">
        <color rgb="FF395D3E"/>
      </left>
      <right style="thin">
        <color theme="2"/>
      </right>
      <top style="medium">
        <color rgb="FF395D3E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medium">
        <color rgb="FF395D3E"/>
      </top>
      <bottom style="thin">
        <color theme="2"/>
      </bottom>
      <diagonal/>
    </border>
    <border>
      <left style="thin">
        <color theme="2"/>
      </left>
      <right style="medium">
        <color rgb="FF395D3E"/>
      </right>
      <top style="medium">
        <color rgb="FF395D3E"/>
      </top>
      <bottom style="thin">
        <color theme="2"/>
      </bottom>
      <diagonal/>
    </border>
    <border>
      <left style="medium">
        <color rgb="FF395D3E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rgb="FF395D3E"/>
      </right>
      <top style="thin">
        <color theme="2"/>
      </top>
      <bottom style="thin">
        <color theme="2"/>
      </bottom>
      <diagonal/>
    </border>
    <border>
      <left style="medium">
        <color rgb="FF395D3E"/>
      </left>
      <right style="thin">
        <color theme="2"/>
      </right>
      <top style="thin">
        <color theme="2"/>
      </top>
      <bottom/>
      <diagonal/>
    </border>
    <border>
      <left style="medium">
        <color rgb="FF395D3E"/>
      </left>
      <right/>
      <top/>
      <bottom/>
      <diagonal/>
    </border>
    <border>
      <left/>
      <right style="medium">
        <color rgb="FF395D3E"/>
      </right>
      <top/>
      <bottom/>
      <diagonal/>
    </border>
    <border>
      <left style="medium">
        <color rgb="FF395D3E"/>
      </left>
      <right/>
      <top/>
      <bottom style="medium">
        <color rgb="FF395D3E"/>
      </bottom>
      <diagonal/>
    </border>
    <border>
      <left/>
      <right/>
      <top/>
      <bottom style="medium">
        <color rgb="FF395D3E"/>
      </bottom>
      <diagonal/>
    </border>
    <border>
      <left/>
      <right style="medium">
        <color rgb="FF395D3E"/>
      </right>
      <top/>
      <bottom style="medium">
        <color rgb="FF395D3E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6" fillId="0" borderId="5" xfId="1" applyBorder="1"/>
    <xf numFmtId="0" fontId="6" fillId="0" borderId="1" xfId="1" applyBorder="1"/>
    <xf numFmtId="0" fontId="6" fillId="0" borderId="6" xfId="1" applyBorder="1"/>
    <xf numFmtId="0" fontId="3" fillId="0" borderId="0" xfId="1" applyFont="1" applyAlignment="1">
      <alignment horizontal="right" vertical="center" inden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 indent="1"/>
    </xf>
    <xf numFmtId="0" fontId="3" fillId="5" borderId="0" xfId="1" applyFont="1" applyFill="1" applyAlignment="1">
      <alignment horizontal="right" vertical="center" indent="1"/>
    </xf>
    <xf numFmtId="0" fontId="3" fillId="5" borderId="0" xfId="1" applyFont="1" applyFill="1" applyAlignment="1">
      <alignment horizontal="center" vertical="center"/>
    </xf>
    <xf numFmtId="0" fontId="5" fillId="0" borderId="0" xfId="1" applyFont="1" applyAlignment="1">
      <alignment horizontal="right" vertical="center" indent="1"/>
    </xf>
    <xf numFmtId="168" fontId="3" fillId="0" borderId="0" xfId="1" applyNumberFormat="1" applyFont="1" applyAlignment="1">
      <alignment horizontal="center" vertical="center"/>
    </xf>
    <xf numFmtId="169" fontId="3" fillId="0" borderId="0" xfId="1" applyNumberFormat="1" applyFont="1" applyAlignment="1">
      <alignment horizontal="center" vertical="center"/>
    </xf>
    <xf numFmtId="0" fontId="6" fillId="0" borderId="2" xfId="1" applyBorder="1"/>
    <xf numFmtId="8" fontId="6" fillId="0" borderId="2" xfId="1" applyNumberFormat="1" applyBorder="1"/>
    <xf numFmtId="0" fontId="6" fillId="0" borderId="3" xfId="1" applyBorder="1"/>
    <xf numFmtId="0" fontId="6" fillId="0" borderId="4" xfId="1" applyBorder="1"/>
    <xf numFmtId="170" fontId="3" fillId="0" borderId="0" xfId="1" applyNumberFormat="1" applyFont="1" applyAlignment="1">
      <alignment horizontal="center" vertical="center"/>
    </xf>
    <xf numFmtId="173" fontId="3" fillId="0" borderId="0" xfId="1" applyNumberFormat="1" applyFont="1" applyAlignment="1">
      <alignment horizontal="center" vertical="center"/>
    </xf>
    <xf numFmtId="174" fontId="3" fillId="0" borderId="0" xfId="1" applyNumberFormat="1" applyFont="1" applyAlignment="1">
      <alignment horizontal="center" vertical="center"/>
    </xf>
    <xf numFmtId="0" fontId="6" fillId="0" borderId="1" xfId="1" applyBorder="1" applyAlignment="1">
      <alignment horizontal="right"/>
    </xf>
    <xf numFmtId="175" fontId="3" fillId="0" borderId="0" xfId="1" applyNumberFormat="1" applyFont="1" applyAlignment="1">
      <alignment horizontal="center" vertical="center"/>
    </xf>
    <xf numFmtId="177" fontId="3" fillId="0" borderId="0" xfId="1" applyNumberFormat="1" applyFont="1" applyAlignment="1">
      <alignment horizontal="center" vertical="center"/>
    </xf>
    <xf numFmtId="179" fontId="3" fillId="0" borderId="0" xfId="1" applyNumberFormat="1" applyFont="1" applyAlignment="1">
      <alignment horizontal="center" vertical="center"/>
    </xf>
    <xf numFmtId="180" fontId="6" fillId="0" borderId="1" xfId="1" applyNumberFormat="1" applyBorder="1"/>
    <xf numFmtId="181" fontId="3" fillId="0" borderId="0" xfId="1" applyNumberFormat="1" applyFont="1" applyAlignment="1">
      <alignment horizontal="center" vertical="center"/>
    </xf>
    <xf numFmtId="0" fontId="6" fillId="0" borderId="7" xfId="1" applyBorder="1"/>
    <xf numFmtId="0" fontId="6" fillId="0" borderId="8" xfId="1" applyBorder="1"/>
    <xf numFmtId="0" fontId="6" fillId="0" borderId="9" xfId="1" applyBorder="1"/>
    <xf numFmtId="0" fontId="6" fillId="0" borderId="10" xfId="1" applyBorder="1"/>
    <xf numFmtId="0" fontId="6" fillId="0" borderId="11" xfId="1" applyBorder="1"/>
    <xf numFmtId="0" fontId="6" fillId="0" borderId="12" xfId="1" applyBorder="1"/>
    <xf numFmtId="0" fontId="6" fillId="3" borderId="13" xfId="1" applyFill="1" applyBorder="1"/>
    <xf numFmtId="0" fontId="6" fillId="3" borderId="0" xfId="1" applyFill="1"/>
    <xf numFmtId="0" fontId="6" fillId="3" borderId="14" xfId="1" applyFill="1" applyBorder="1"/>
    <xf numFmtId="0" fontId="2" fillId="3" borderId="0" xfId="1" applyFont="1" applyFill="1" applyAlignment="1">
      <alignment vertical="center" wrapText="1"/>
    </xf>
    <xf numFmtId="0" fontId="1" fillId="2" borderId="0" xfId="1" applyFont="1" applyFill="1" applyAlignment="1" applyProtection="1">
      <alignment horizontal="center" vertical="center"/>
      <protection locked="0"/>
    </xf>
    <xf numFmtId="0" fontId="1" fillId="4" borderId="0" xfId="1" applyFont="1" applyFill="1" applyAlignment="1">
      <alignment vertical="center"/>
    </xf>
    <xf numFmtId="172" fontId="1" fillId="2" borderId="0" xfId="1" applyNumberFormat="1" applyFont="1" applyFill="1" applyAlignment="1" applyProtection="1">
      <alignment horizontal="center" vertical="center"/>
      <protection locked="0"/>
    </xf>
    <xf numFmtId="165" fontId="1" fillId="4" borderId="0" xfId="1" applyNumberFormat="1" applyFont="1" applyFill="1" applyAlignment="1">
      <alignment vertical="center"/>
    </xf>
    <xf numFmtId="176" fontId="1" fillId="2" borderId="0" xfId="1" applyNumberFormat="1" applyFont="1" applyFill="1" applyAlignment="1" applyProtection="1">
      <alignment horizontal="center" vertical="center"/>
      <protection locked="0"/>
    </xf>
    <xf numFmtId="166" fontId="1" fillId="4" borderId="0" xfId="1" applyNumberFormat="1" applyFont="1" applyFill="1" applyAlignment="1">
      <alignment vertical="center"/>
    </xf>
    <xf numFmtId="178" fontId="1" fillId="2" borderId="0" xfId="1" applyNumberFormat="1" applyFont="1" applyFill="1" applyAlignment="1" applyProtection="1">
      <alignment horizontal="center" vertical="center"/>
      <protection locked="0"/>
    </xf>
    <xf numFmtId="167" fontId="1" fillId="4" borderId="0" xfId="1" applyNumberFormat="1" applyFont="1" applyFill="1" applyAlignment="1">
      <alignment vertical="center"/>
    </xf>
    <xf numFmtId="171" fontId="1" fillId="2" borderId="0" xfId="1" applyNumberFormat="1" applyFont="1" applyFill="1" applyAlignment="1" applyProtection="1">
      <alignment horizontal="center" vertical="center"/>
      <protection locked="0"/>
    </xf>
    <xf numFmtId="0" fontId="6" fillId="3" borderId="15" xfId="1" applyFill="1" applyBorder="1"/>
    <xf numFmtId="0" fontId="6" fillId="3" borderId="16" xfId="1" applyFill="1" applyBorder="1"/>
    <xf numFmtId="0" fontId="6" fillId="3" borderId="17" xfId="1" applyFill="1" applyBorder="1"/>
    <xf numFmtId="164" fontId="6" fillId="0" borderId="1" xfId="1" applyNumberFormat="1" applyBorder="1"/>
  </cellXfs>
  <cellStyles count="2">
    <cellStyle name="Normal" xfId="0" builtinId="0"/>
    <cellStyle name="Normal 2" xfId="1" xr:uid="{BE727DF8-B4EB-6042-B831-E79433D79EE2}"/>
  </cellStyles>
  <dxfs count="0"/>
  <tableStyles count="0" defaultTableStyle="TableStyleMedium2" defaultPivotStyle="PivotStyleLight16"/>
  <colors>
    <mruColors>
      <color rgb="FF395D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370496</xdr:colOff>
      <xdr:row>38</xdr:row>
      <xdr:rowOff>220521</xdr:rowOff>
    </xdr:from>
    <xdr:to>
      <xdr:col>15</xdr:col>
      <xdr:colOff>659573</xdr:colOff>
      <xdr:row>46</xdr:row>
      <xdr:rowOff>17302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210BCC98-F833-1C77-D940-CB9B43F267D8}"/>
            </a:ext>
          </a:extLst>
        </xdr:cNvPr>
        <xdr:cNvSpPr/>
      </xdr:nvSpPr>
      <xdr:spPr>
        <a:xfrm>
          <a:off x="13274175" y="3647125"/>
          <a:ext cx="4135021" cy="2624328"/>
        </a:xfrm>
        <a:prstGeom prst="roundRect">
          <a:avLst>
            <a:gd name="adj" fmla="val 7213"/>
          </a:avLst>
        </a:prstGeom>
        <a:gradFill flip="none" rotWithShape="1">
          <a:gsLst>
            <a:gs pos="81000">
              <a:srgbClr val="A8CF8E"/>
            </a:gs>
            <a:gs pos="3000">
              <a:srgbClr val="5A7E5F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0</xdr:col>
      <xdr:colOff>409461</xdr:colOff>
      <xdr:row>27</xdr:row>
      <xdr:rowOff>62378</xdr:rowOff>
    </xdr:from>
    <xdr:to>
      <xdr:col>2</xdr:col>
      <xdr:colOff>571500</xdr:colOff>
      <xdr:row>30</xdr:row>
      <xdr:rowOff>50800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E3D1CA9-1D60-DE4D-8045-74862BB6D3AC}"/>
            </a:ext>
          </a:extLst>
        </xdr:cNvPr>
        <xdr:cNvSpPr txBox="1"/>
      </xdr:nvSpPr>
      <xdr:spPr>
        <a:xfrm>
          <a:off x="409461" y="5205878"/>
          <a:ext cx="1813039" cy="559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28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OUTIL DE CALCUL</a:t>
          </a:r>
        </a:p>
      </xdr:txBody>
    </xdr:sp>
    <xdr:clientData/>
  </xdr:twoCellAnchor>
  <xdr:twoCellAnchor>
    <xdr:from>
      <xdr:col>0</xdr:col>
      <xdr:colOff>409460</xdr:colOff>
      <xdr:row>29</xdr:row>
      <xdr:rowOff>113178</xdr:rowOff>
    </xdr:from>
    <xdr:to>
      <xdr:col>3</xdr:col>
      <xdr:colOff>266700</xdr:colOff>
      <xdr:row>31</xdr:row>
      <xdr:rowOff>76258</xdr:rowOff>
    </xdr:to>
    <xdr:sp macro="" textlink="">
      <xdr:nvSpPr>
        <xdr:cNvPr id="492" name="ZoneTexte 2">
          <a:extLst>
            <a:ext uri="{FF2B5EF4-FFF2-40B4-BE49-F238E27FC236}">
              <a16:creationId xmlns:a16="http://schemas.microsoft.com/office/drawing/2014/main" id="{69E96184-AABC-B94C-AD16-88E742CBC112}"/>
            </a:ext>
          </a:extLst>
        </xdr:cNvPr>
        <xdr:cNvSpPr txBox="1"/>
      </xdr:nvSpPr>
      <xdr:spPr>
        <a:xfrm>
          <a:off x="409460" y="5637678"/>
          <a:ext cx="2333740" cy="344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6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IMPACT</a:t>
          </a:r>
          <a:r>
            <a:rPr lang="fr-CA" sz="16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 ENVIRONNEMENTAL </a:t>
          </a:r>
          <a:r>
            <a:rPr lang="fr-CA" sz="16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DES VÉHICULES NEUFS</a:t>
          </a:r>
        </a:p>
      </xdr:txBody>
    </xdr:sp>
    <xdr:clientData/>
  </xdr:twoCellAnchor>
  <xdr:twoCellAnchor>
    <xdr:from>
      <xdr:col>0</xdr:col>
      <xdr:colOff>434861</xdr:colOff>
      <xdr:row>32</xdr:row>
      <xdr:rowOff>87778</xdr:rowOff>
    </xdr:from>
    <xdr:to>
      <xdr:col>2</xdr:col>
      <xdr:colOff>0</xdr:colOff>
      <xdr:row>33</xdr:row>
      <xdr:rowOff>139700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1F9179F-7A84-ED47-A978-520B4D77E3FE}"/>
            </a:ext>
          </a:extLst>
        </xdr:cNvPr>
        <xdr:cNvSpPr txBox="1"/>
      </xdr:nvSpPr>
      <xdr:spPr>
        <a:xfrm>
          <a:off x="434861" y="6183778"/>
          <a:ext cx="1216139" cy="2424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RENSEIGNEMENTS REQUIS</a:t>
          </a:r>
          <a:r>
            <a:rPr lang="fr-CA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 </a:t>
          </a:r>
          <a:r>
            <a:rPr lang="fr-CA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:</a:t>
          </a:r>
        </a:p>
      </xdr:txBody>
    </xdr:sp>
    <xdr:clientData/>
  </xdr:twoCellAnchor>
  <xdr:twoCellAnchor>
    <xdr:from>
      <xdr:col>3</xdr:col>
      <xdr:colOff>584201</xdr:colOff>
      <xdr:row>29</xdr:row>
      <xdr:rowOff>200450</xdr:rowOff>
    </xdr:from>
    <xdr:to>
      <xdr:col>6</xdr:col>
      <xdr:colOff>812800</xdr:colOff>
      <xdr:row>34</xdr:row>
      <xdr:rowOff>288742</xdr:rowOff>
    </xdr:to>
    <xdr:sp macro="" textlink="">
      <xdr:nvSpPr>
        <xdr:cNvPr id="16" name="Rectangle : coins arrondis 5">
          <a:extLst>
            <a:ext uri="{FF2B5EF4-FFF2-40B4-BE49-F238E27FC236}">
              <a16:creationId xmlns:a16="http://schemas.microsoft.com/office/drawing/2014/main" id="{9762B21C-991A-BE3C-FBC5-AD411500C202}"/>
            </a:ext>
            <a:ext uri="{147F2762-F138-4A5C-976F-8EAC2B608ADB}">
              <a16:predDERef xmlns:a16="http://schemas.microsoft.com/office/drawing/2014/main" pred="{11F9179F-7A84-ED47-A978-520B4D77E3FE}"/>
            </a:ext>
          </a:extLst>
        </xdr:cNvPr>
        <xdr:cNvSpPr/>
      </xdr:nvSpPr>
      <xdr:spPr>
        <a:xfrm>
          <a:off x="5434014" y="1081513"/>
          <a:ext cx="3228974" cy="1239229"/>
        </a:xfrm>
        <a:prstGeom prst="roundRect">
          <a:avLst>
            <a:gd name="adj" fmla="val 14395"/>
          </a:avLst>
        </a:prstGeom>
        <a:gradFill flip="none" rotWithShape="1">
          <a:gsLst>
            <a:gs pos="98000">
              <a:srgbClr val="A8CF8E"/>
            </a:gs>
            <a:gs pos="0">
              <a:srgbClr val="5A7E60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3</xdr:col>
      <xdr:colOff>737961</xdr:colOff>
      <xdr:row>30</xdr:row>
      <xdr:rowOff>160180</xdr:rowOff>
    </xdr:from>
    <xdr:to>
      <xdr:col>6</xdr:col>
      <xdr:colOff>789460</xdr:colOff>
      <xdr:row>31</xdr:row>
      <xdr:rowOff>163914</xdr:rowOff>
    </xdr:to>
    <xdr:sp macro="" textlink="">
      <xdr:nvSpPr>
        <xdr:cNvPr id="326" name="ZoneTexte 6">
          <a:extLst>
            <a:ext uri="{FF2B5EF4-FFF2-40B4-BE49-F238E27FC236}">
              <a16:creationId xmlns:a16="http://schemas.microsoft.com/office/drawing/2014/main" id="{991653EA-7426-1D3B-5131-4338F79BC5AD}"/>
            </a:ext>
          </a:extLst>
        </xdr:cNvPr>
        <xdr:cNvSpPr txBox="1"/>
      </xdr:nvSpPr>
      <xdr:spPr>
        <a:xfrm>
          <a:off x="5577691" y="1270000"/>
          <a:ext cx="3072039" cy="232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200" b="1" i="0" u="none" strike="noStrike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Nombre</a:t>
          </a:r>
          <a:r>
            <a:rPr lang="fr-CA" sz="1200" b="1" i="0" u="none" strike="noStrike" baseline="0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 total de l</a:t>
          </a:r>
          <a:r>
            <a:rPr lang="fr-CA" sz="1200" b="1" i="0" u="none" strike="noStrike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itres consommés par année</a:t>
          </a:r>
        </a:p>
      </xdr:txBody>
    </xdr:sp>
    <xdr:clientData/>
  </xdr:twoCellAnchor>
  <xdr:twoCellAnchor>
    <xdr:from>
      <xdr:col>3</xdr:col>
      <xdr:colOff>791369</xdr:colOff>
      <xdr:row>31</xdr:row>
      <xdr:rowOff>101425</xdr:rowOff>
    </xdr:from>
    <xdr:to>
      <xdr:col>6</xdr:col>
      <xdr:colOff>685065</xdr:colOff>
      <xdr:row>34</xdr:row>
      <xdr:rowOff>226303</xdr:rowOff>
    </xdr:to>
    <xdr:sp macro="" textlink="$E$51">
      <xdr:nvSpPr>
        <xdr:cNvPr id="8" name="ZoneTexte 7">
          <a:extLst>
            <a:ext uri="{FF2B5EF4-FFF2-40B4-BE49-F238E27FC236}">
              <a16:creationId xmlns:a16="http://schemas.microsoft.com/office/drawing/2014/main" id="{B0B5B94B-BDE4-1D3D-BBA1-A2EF11C10664}"/>
            </a:ext>
          </a:extLst>
        </xdr:cNvPr>
        <xdr:cNvSpPr txBox="1"/>
      </xdr:nvSpPr>
      <xdr:spPr>
        <a:xfrm>
          <a:off x="5641182" y="1442863"/>
          <a:ext cx="2894071" cy="8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79E406E3-C1F3-0F41-8B9E-16E903415214}" type="TxLink">
            <a:rPr lang="en-US" sz="40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pPr marL="0" indent="0" algn="l"/>
            <a:t>1248 LITRES</a:t>
          </a:fld>
          <a:endParaRPr lang="fr-CA" sz="4000" b="1" i="0" u="none" strike="noStrike">
            <a:solidFill>
              <a:schemeClr val="bg1"/>
            </a:solidFill>
            <a:effectLst/>
            <a:latin typeface="+mn-lt"/>
            <a:ea typeface="+mn-ea"/>
            <a:cs typeface="Aharoni" panose="02010803020104030203" pitchFamily="2" charset="-79"/>
          </a:endParaRPr>
        </a:p>
      </xdr:txBody>
    </xdr:sp>
    <xdr:clientData/>
  </xdr:twoCellAnchor>
  <xdr:twoCellAnchor>
    <xdr:from>
      <xdr:col>3</xdr:col>
      <xdr:colOff>584201</xdr:colOff>
      <xdr:row>35</xdr:row>
      <xdr:rowOff>13581</xdr:rowOff>
    </xdr:from>
    <xdr:to>
      <xdr:col>6</xdr:col>
      <xdr:colOff>811277</xdr:colOff>
      <xdr:row>38</xdr:row>
      <xdr:rowOff>30374</xdr:rowOff>
    </xdr:to>
    <xdr:sp macro="" textlink="">
      <xdr:nvSpPr>
        <xdr:cNvPr id="388" name="Rectangle : coins arrondis 9">
          <a:extLst>
            <a:ext uri="{FF2B5EF4-FFF2-40B4-BE49-F238E27FC236}">
              <a16:creationId xmlns:a16="http://schemas.microsoft.com/office/drawing/2014/main" id="{957BC189-6B92-4F1C-CAC9-189E5969ADBD}"/>
            </a:ext>
          </a:extLst>
        </xdr:cNvPr>
        <xdr:cNvSpPr/>
      </xdr:nvSpPr>
      <xdr:spPr>
        <a:xfrm>
          <a:off x="5423931" y="2519257"/>
          <a:ext cx="3247616" cy="954991"/>
        </a:xfrm>
        <a:prstGeom prst="roundRect">
          <a:avLst>
            <a:gd name="adj" fmla="val 20645"/>
          </a:avLst>
        </a:prstGeom>
        <a:gradFill flip="none" rotWithShape="1">
          <a:gsLst>
            <a:gs pos="98000">
              <a:srgbClr val="A8CF8E"/>
            </a:gs>
            <a:gs pos="0">
              <a:srgbClr val="5A7E60"/>
            </a:gs>
          </a:gsLst>
          <a:path path="circle">
            <a:fillToRect l="100000" b="100000"/>
          </a:path>
          <a:tileRect t="-100000" r="-100000"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3</xdr:col>
      <xdr:colOff>715980</xdr:colOff>
      <xdr:row>36</xdr:row>
      <xdr:rowOff>21601</xdr:rowOff>
    </xdr:from>
    <xdr:to>
      <xdr:col>5</xdr:col>
      <xdr:colOff>436989</xdr:colOff>
      <xdr:row>37</xdr:row>
      <xdr:rowOff>17053</xdr:rowOff>
    </xdr:to>
    <xdr:sp macro="" textlink="">
      <xdr:nvSpPr>
        <xdr:cNvPr id="495" name="ZoneTexte 10">
          <a:extLst>
            <a:ext uri="{FF2B5EF4-FFF2-40B4-BE49-F238E27FC236}">
              <a16:creationId xmlns:a16="http://schemas.microsoft.com/office/drawing/2014/main" id="{602FDC9C-9873-0EE5-AB3D-5ED7E912B25F}"/>
            </a:ext>
          </a:extLst>
        </xdr:cNvPr>
        <xdr:cNvSpPr txBox="1"/>
      </xdr:nvSpPr>
      <xdr:spPr>
        <a:xfrm>
          <a:off x="5563829" y="2780096"/>
          <a:ext cx="1714773" cy="473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fr-CA" sz="1200" b="1" i="0" u="none" strike="noStrike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Facteur d'émission</a:t>
          </a:r>
        </a:p>
        <a:p>
          <a:r>
            <a:rPr lang="fr-CA" sz="1200" b="1" i="0" u="none" strike="noStrike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de CO₂ de l'essence</a:t>
          </a:r>
        </a:p>
      </xdr:txBody>
    </xdr:sp>
    <xdr:clientData/>
  </xdr:twoCellAnchor>
  <xdr:twoCellAnchor>
    <xdr:from>
      <xdr:col>5</xdr:col>
      <xdr:colOff>248348</xdr:colOff>
      <xdr:row>35</xdr:row>
      <xdr:rowOff>148241</xdr:rowOff>
    </xdr:from>
    <xdr:to>
      <xdr:col>6</xdr:col>
      <xdr:colOff>959979</xdr:colOff>
      <xdr:row>37</xdr:row>
      <xdr:rowOff>94234</xdr:rowOff>
    </xdr:to>
    <xdr:sp macro="" textlink="$E$52">
      <xdr:nvSpPr>
        <xdr:cNvPr id="503" name="ZoneTexte 11">
          <a:extLst>
            <a:ext uri="{FF2B5EF4-FFF2-40B4-BE49-F238E27FC236}">
              <a16:creationId xmlns:a16="http://schemas.microsoft.com/office/drawing/2014/main" id="{094EF6B6-CC5A-AD85-60C8-E2B82D7703F7}"/>
            </a:ext>
          </a:extLst>
        </xdr:cNvPr>
        <xdr:cNvSpPr txBox="1"/>
      </xdr:nvSpPr>
      <xdr:spPr>
        <a:xfrm>
          <a:off x="7089961" y="2674585"/>
          <a:ext cx="1708513" cy="656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5754044D-8872-9743-8A3B-18B7882BCA92}" type="TxLink">
            <a:rPr lang="en-US" sz="40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pPr marL="0" indent="0" algn="l"/>
            <a:t>2,3 kg</a:t>
          </a:fld>
          <a:endParaRPr lang="fr-CA" sz="4000" b="1" i="0" u="none" strike="noStrike">
            <a:solidFill>
              <a:schemeClr val="bg1"/>
            </a:solidFill>
            <a:effectLst/>
            <a:latin typeface="+mn-lt"/>
            <a:ea typeface="+mn-ea"/>
            <a:cs typeface="Aharoni" panose="02010803020104030203" pitchFamily="2" charset="-79"/>
          </a:endParaRPr>
        </a:p>
      </xdr:txBody>
    </xdr:sp>
    <xdr:clientData/>
  </xdr:twoCellAnchor>
  <xdr:twoCellAnchor>
    <xdr:from>
      <xdr:col>3</xdr:col>
      <xdr:colOff>584201</xdr:colOff>
      <xdr:row>38</xdr:row>
      <xdr:rowOff>220494</xdr:rowOff>
    </xdr:from>
    <xdr:to>
      <xdr:col>7</xdr:col>
      <xdr:colOff>631287</xdr:colOff>
      <xdr:row>46</xdr:row>
      <xdr:rowOff>17275</xdr:rowOff>
    </xdr:to>
    <xdr:sp macro="" textlink="">
      <xdr:nvSpPr>
        <xdr:cNvPr id="13" name="Rectangle : coins arrondis 12">
          <a:extLst>
            <a:ext uri="{FF2B5EF4-FFF2-40B4-BE49-F238E27FC236}">
              <a16:creationId xmlns:a16="http://schemas.microsoft.com/office/drawing/2014/main" id="{A4CE3719-2422-914B-9077-87F1A5F13827}"/>
            </a:ext>
          </a:extLst>
        </xdr:cNvPr>
        <xdr:cNvSpPr/>
      </xdr:nvSpPr>
      <xdr:spPr>
        <a:xfrm>
          <a:off x="5436559" y="3647098"/>
          <a:ext cx="4072747" cy="2624328"/>
        </a:xfrm>
        <a:prstGeom prst="roundRect">
          <a:avLst>
            <a:gd name="adj" fmla="val 7213"/>
          </a:avLst>
        </a:prstGeom>
        <a:gradFill flip="none" rotWithShape="1">
          <a:gsLst>
            <a:gs pos="81000">
              <a:srgbClr val="A8CF8E"/>
            </a:gs>
            <a:gs pos="3000">
              <a:srgbClr val="5A7E5F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3</xdr:col>
      <xdr:colOff>679650</xdr:colOff>
      <xdr:row>38</xdr:row>
      <xdr:rowOff>327767</xdr:rowOff>
    </xdr:from>
    <xdr:to>
      <xdr:col>6</xdr:col>
      <xdr:colOff>75291</xdr:colOff>
      <xdr:row>39</xdr:row>
      <xdr:rowOff>63730</xdr:rowOff>
    </xdr:to>
    <xdr:sp macro="" textlink="">
      <xdr:nvSpPr>
        <xdr:cNvPr id="315" name="ZoneTexte 14">
          <a:extLst>
            <a:ext uri="{FF2B5EF4-FFF2-40B4-BE49-F238E27FC236}">
              <a16:creationId xmlns:a16="http://schemas.microsoft.com/office/drawing/2014/main" id="{8AC89DF9-BF02-CDDE-71B2-7C59419A61DE}"/>
            </a:ext>
          </a:extLst>
        </xdr:cNvPr>
        <xdr:cNvSpPr txBox="1"/>
      </xdr:nvSpPr>
      <xdr:spPr>
        <a:xfrm>
          <a:off x="5532008" y="3754371"/>
          <a:ext cx="2414887" cy="21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Émissions de CO₂ eq.</a:t>
          </a:r>
          <a:r>
            <a:rPr lang="fr-CA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 par année</a:t>
          </a:r>
          <a:endParaRPr lang="fr-CA" sz="1200" b="1" i="0" u="none" strike="noStrike">
            <a:solidFill>
              <a:schemeClr val="bg1"/>
            </a:solidFill>
            <a:effectLst/>
            <a:latin typeface="+mn-lt"/>
            <a:ea typeface="+mn-ea"/>
            <a:cs typeface="Aharoni" panose="02010803020104030203" pitchFamily="2" charset="-79"/>
          </a:endParaRPr>
        </a:p>
      </xdr:txBody>
    </xdr:sp>
    <xdr:clientData/>
  </xdr:twoCellAnchor>
  <xdr:twoCellAnchor>
    <xdr:from>
      <xdr:col>3</xdr:col>
      <xdr:colOff>733392</xdr:colOff>
      <xdr:row>38</xdr:row>
      <xdr:rowOff>400902</xdr:rowOff>
    </xdr:from>
    <xdr:to>
      <xdr:col>7</xdr:col>
      <xdr:colOff>526327</xdr:colOff>
      <xdr:row>41</xdr:row>
      <xdr:rowOff>11765</xdr:rowOff>
    </xdr:to>
    <xdr:sp macro="" textlink="$E$53">
      <xdr:nvSpPr>
        <xdr:cNvPr id="181" name="ZoneTexte 15">
          <a:extLst>
            <a:ext uri="{FF2B5EF4-FFF2-40B4-BE49-F238E27FC236}">
              <a16:creationId xmlns:a16="http://schemas.microsoft.com/office/drawing/2014/main" id="{BE114DCF-E729-B1E5-1E10-59E038B18B55}"/>
            </a:ext>
          </a:extLst>
        </xdr:cNvPr>
        <xdr:cNvSpPr txBox="1"/>
      </xdr:nvSpPr>
      <xdr:spPr>
        <a:xfrm>
          <a:off x="5576325" y="3939969"/>
          <a:ext cx="3789202" cy="830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6DE7BEC-3537-AC46-BEA1-15D92611B463}" type="TxLink">
            <a:rPr lang="en-US" sz="3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pPr marL="0" indent="0" algn="l"/>
            <a:t>2870 kg/année</a:t>
          </a:fld>
          <a:endParaRPr lang="fr-CA" sz="3400" b="1" i="0" u="none" strike="noStrike">
            <a:solidFill>
              <a:schemeClr val="bg1"/>
            </a:solidFill>
            <a:effectLst/>
            <a:latin typeface="+mn-lt"/>
            <a:ea typeface="+mn-ea"/>
            <a:cs typeface="Aharoni" panose="02010803020104030203" pitchFamily="2" charset="-79"/>
          </a:endParaRPr>
        </a:p>
      </xdr:txBody>
    </xdr:sp>
    <xdr:clientData/>
  </xdr:twoCellAnchor>
  <xdr:twoCellAnchor>
    <xdr:from>
      <xdr:col>3</xdr:col>
      <xdr:colOff>733392</xdr:colOff>
      <xdr:row>40</xdr:row>
      <xdr:rowOff>142903</xdr:rowOff>
    </xdr:from>
    <xdr:to>
      <xdr:col>7</xdr:col>
      <xdr:colOff>513562</xdr:colOff>
      <xdr:row>42</xdr:row>
      <xdr:rowOff>243680</xdr:rowOff>
    </xdr:to>
    <xdr:sp macro="" textlink="$E$54">
      <xdr:nvSpPr>
        <xdr:cNvPr id="51" name="ZoneTexte 16">
          <a:extLst>
            <a:ext uri="{FF2B5EF4-FFF2-40B4-BE49-F238E27FC236}">
              <a16:creationId xmlns:a16="http://schemas.microsoft.com/office/drawing/2014/main" id="{03611770-12F4-9F2F-D5F3-CAC5569736BA}"/>
            </a:ext>
          </a:extLst>
        </xdr:cNvPr>
        <xdr:cNvSpPr txBox="1"/>
      </xdr:nvSpPr>
      <xdr:spPr>
        <a:xfrm>
          <a:off x="5585750" y="4276394"/>
          <a:ext cx="3805831" cy="807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FCE311F8-F0AA-B547-BAC3-2C4ADF41FEF2}" type="TxLink">
            <a:rPr lang="en-US" sz="3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pPr marL="0" indent="0" algn="l"/>
            <a:t>2,9 T CO₂ eq/an.</a:t>
          </a:fld>
          <a:endParaRPr lang="fr-CA" sz="3400" b="1" i="0" u="none" strike="noStrike">
            <a:solidFill>
              <a:schemeClr val="bg1"/>
            </a:solidFill>
            <a:effectLst/>
            <a:latin typeface="+mn-lt"/>
            <a:ea typeface="+mn-ea"/>
            <a:cs typeface="Aharoni" panose="02010803020104030203" pitchFamily="2" charset="-79"/>
          </a:endParaRPr>
        </a:p>
      </xdr:txBody>
    </xdr:sp>
    <xdr:clientData/>
  </xdr:twoCellAnchor>
  <xdr:twoCellAnchor>
    <xdr:from>
      <xdr:col>11</xdr:col>
      <xdr:colOff>467269</xdr:colOff>
      <xdr:row>38</xdr:row>
      <xdr:rowOff>322156</xdr:rowOff>
    </xdr:from>
    <xdr:to>
      <xdr:col>15</xdr:col>
      <xdr:colOff>488995</xdr:colOff>
      <xdr:row>40</xdr:row>
      <xdr:rowOff>226705</xdr:rowOff>
    </xdr:to>
    <xdr:grpSp>
      <xdr:nvGrpSpPr>
        <xdr:cNvPr id="158" name="Groupe 52">
          <a:extLst>
            <a:ext uri="{FF2B5EF4-FFF2-40B4-BE49-F238E27FC236}">
              <a16:creationId xmlns:a16="http://schemas.microsoft.com/office/drawing/2014/main" id="{452B4371-FA24-BB92-C7B0-8F4A8398226B}"/>
            </a:ext>
          </a:extLst>
        </xdr:cNvPr>
        <xdr:cNvGrpSpPr/>
      </xdr:nvGrpSpPr>
      <xdr:grpSpPr>
        <a:xfrm>
          <a:off x="13348698" y="3727431"/>
          <a:ext cx="3859638" cy="616307"/>
          <a:chOff x="13370948" y="3748760"/>
          <a:chExt cx="3867670" cy="611436"/>
        </a:xfrm>
      </xdr:grpSpPr>
      <xdr:sp macro="" textlink="">
        <xdr:nvSpPr>
          <xdr:cNvPr id="159" name="ZoneTexte 17">
            <a:extLst>
              <a:ext uri="{FF2B5EF4-FFF2-40B4-BE49-F238E27FC236}">
                <a16:creationId xmlns:a16="http://schemas.microsoft.com/office/drawing/2014/main" id="{0CC27D47-DDA0-77FD-38C2-AA003FD240F2}"/>
              </a:ext>
            </a:extLst>
          </xdr:cNvPr>
          <xdr:cNvSpPr txBox="1"/>
        </xdr:nvSpPr>
        <xdr:spPr>
          <a:xfrm>
            <a:off x="13370948" y="3748760"/>
            <a:ext cx="3198958" cy="2169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fr-CA" sz="1200" b="1" i="0" u="none" strike="noStrike">
                <a:solidFill>
                  <a:srgbClr val="395D3E"/>
                </a:solidFill>
                <a:effectLst/>
                <a:latin typeface="+mn-lt"/>
                <a:ea typeface="+mn-ea"/>
                <a:cs typeface="Aharoni" panose="02010803020104030203" pitchFamily="2" charset="-79"/>
              </a:rPr>
              <a:t>Nombre</a:t>
            </a:r>
            <a:r>
              <a:rPr lang="fr-CA" sz="1200" b="1" i="0" u="none" strike="noStrike" baseline="0">
                <a:solidFill>
                  <a:srgbClr val="395D3E"/>
                </a:solidFill>
                <a:effectLst/>
                <a:latin typeface="+mn-lt"/>
                <a:ea typeface="+mn-ea"/>
                <a:cs typeface="Aharoni" panose="02010803020104030203" pitchFamily="2" charset="-79"/>
              </a:rPr>
              <a:t> de crédits de biodiversité par année</a:t>
            </a:r>
            <a:endParaRPr lang="fr-CA" sz="1200" b="1" i="0" u="none" strike="noStrike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endParaRPr>
          </a:p>
        </xdr:txBody>
      </xdr:sp>
      <xdr:sp macro="" textlink="$E$55">
        <xdr:nvSpPr>
          <xdr:cNvPr id="160" name="ZoneTexte 18">
            <a:extLst>
              <a:ext uri="{FF2B5EF4-FFF2-40B4-BE49-F238E27FC236}">
                <a16:creationId xmlns:a16="http://schemas.microsoft.com/office/drawing/2014/main" id="{F5C92DD0-1D95-3F4F-2EC9-FE9BD75862F0}"/>
              </a:ext>
            </a:extLst>
          </xdr:cNvPr>
          <xdr:cNvSpPr txBox="1"/>
        </xdr:nvSpPr>
        <xdr:spPr>
          <a:xfrm>
            <a:off x="13424567" y="3932366"/>
            <a:ext cx="3814051" cy="4278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2FB9A65A-D5EE-5C40-B43F-4745BCE819C8}" type="TxLink">
              <a:rPr lang="en-US" sz="2800" b="1" i="0" u="none" strike="noStrike">
                <a:solidFill>
                  <a:srgbClr val="395D3E"/>
                </a:solidFill>
                <a:effectLst/>
                <a:latin typeface="+mn-lt"/>
                <a:ea typeface="+mn-ea"/>
                <a:cs typeface="Aharoni" panose="02010803020104030203" pitchFamily="2" charset="-79"/>
              </a:rPr>
              <a:pPr marL="0" indent="0" algn="l"/>
              <a:t>0 Crédit biodiversité</a:t>
            </a:fld>
            <a:endParaRPr lang="fr-CA" sz="2800" b="1" i="0" u="none" strike="noStrike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endParaRPr>
          </a:p>
        </xdr:txBody>
      </xdr:sp>
    </xdr:grpSp>
    <xdr:clientData/>
  </xdr:twoCellAnchor>
  <xdr:twoCellAnchor>
    <xdr:from>
      <xdr:col>6</xdr:col>
      <xdr:colOff>985245</xdr:colOff>
      <xdr:row>29</xdr:row>
      <xdr:rowOff>214252</xdr:rowOff>
    </xdr:from>
    <xdr:to>
      <xdr:col>10</xdr:col>
      <xdr:colOff>528044</xdr:colOff>
      <xdr:row>38</xdr:row>
      <xdr:rowOff>14762</xdr:rowOff>
    </xdr:to>
    <xdr:sp macro="" textlink="">
      <xdr:nvSpPr>
        <xdr:cNvPr id="20" name="Rectangle : coins arrondis 19">
          <a:extLst>
            <a:ext uri="{FF2B5EF4-FFF2-40B4-BE49-F238E27FC236}">
              <a16:creationId xmlns:a16="http://schemas.microsoft.com/office/drawing/2014/main" id="{C212B7AA-F4C9-9E4D-919D-4A5428862A3D}"/>
            </a:ext>
          </a:extLst>
        </xdr:cNvPr>
        <xdr:cNvSpPr/>
      </xdr:nvSpPr>
      <xdr:spPr>
        <a:xfrm>
          <a:off x="5773145" y="5713352"/>
          <a:ext cx="3009899" cy="1540410"/>
        </a:xfrm>
        <a:prstGeom prst="roundRect">
          <a:avLst>
            <a:gd name="adj" fmla="val 8443"/>
          </a:avLst>
        </a:prstGeom>
        <a:gradFill flip="none" rotWithShape="1">
          <a:gsLst>
            <a:gs pos="98000">
              <a:srgbClr val="A8CF8E"/>
            </a:gs>
            <a:gs pos="0">
              <a:srgbClr val="5A7E60"/>
            </a:gs>
          </a:gsLst>
          <a:path path="circle">
            <a:fillToRect t="100000" r="100000"/>
          </a:path>
          <a:tileRect l="-100000" b="-100000"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7</xdr:col>
      <xdr:colOff>82434</xdr:colOff>
      <xdr:row>30</xdr:row>
      <xdr:rowOff>76800</xdr:rowOff>
    </xdr:from>
    <xdr:to>
      <xdr:col>10</xdr:col>
      <xdr:colOff>407858</xdr:colOff>
      <xdr:row>31</xdr:row>
      <xdr:rowOff>63623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C535E192-8B72-405E-9CC7-0897E77B2427}"/>
            </a:ext>
          </a:extLst>
        </xdr:cNvPr>
        <xdr:cNvSpPr txBox="1"/>
      </xdr:nvSpPr>
      <xdr:spPr>
        <a:xfrm>
          <a:off x="8949551" y="1186620"/>
          <a:ext cx="3345965" cy="215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 b="1" i="0" u="none" strike="noStrike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Distance</a:t>
          </a:r>
          <a:r>
            <a:rPr lang="fr-CA" sz="1100" b="1" i="0" u="none" strike="noStrike" baseline="0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 parcourue sur la durée de la location/achat</a:t>
          </a:r>
          <a:endParaRPr lang="fr-CA" sz="1100" b="1" i="0" u="none" strike="noStrike">
            <a:solidFill>
              <a:srgbClr val="395D3E"/>
            </a:solidFill>
            <a:effectLst/>
            <a:latin typeface="+mn-lt"/>
            <a:ea typeface="+mn-ea"/>
            <a:cs typeface="Aharoni" panose="02010803020104030203" pitchFamily="2" charset="-79"/>
          </a:endParaRPr>
        </a:p>
      </xdr:txBody>
    </xdr:sp>
    <xdr:clientData/>
  </xdr:twoCellAnchor>
  <xdr:twoCellAnchor>
    <xdr:from>
      <xdr:col>7</xdr:col>
      <xdr:colOff>136074</xdr:colOff>
      <xdr:row>30</xdr:row>
      <xdr:rowOff>196074</xdr:rowOff>
    </xdr:from>
    <xdr:to>
      <xdr:col>10</xdr:col>
      <xdr:colOff>28427</xdr:colOff>
      <xdr:row>34</xdr:row>
      <xdr:rowOff>91705</xdr:rowOff>
    </xdr:to>
    <xdr:sp macro="" textlink="$E$57">
      <xdr:nvSpPr>
        <xdr:cNvPr id="23" name="ZoneTexte 22">
          <a:extLst>
            <a:ext uri="{FF2B5EF4-FFF2-40B4-BE49-F238E27FC236}">
              <a16:creationId xmlns:a16="http://schemas.microsoft.com/office/drawing/2014/main" id="{C249D8C5-3CF6-D1EC-3558-A88E30B6AD90}"/>
            </a:ext>
          </a:extLst>
        </xdr:cNvPr>
        <xdr:cNvSpPr txBox="1"/>
      </xdr:nvSpPr>
      <xdr:spPr>
        <a:xfrm>
          <a:off x="9003191" y="1305894"/>
          <a:ext cx="2912894" cy="810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042178C4-C881-334D-8763-3D22BC143CE5}" type="TxLink">
            <a:rPr lang="en-US" sz="3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pPr marL="0" indent="0" algn="l"/>
            <a:t>80 000 km</a:t>
          </a:fld>
          <a:endParaRPr lang="fr-CA" sz="3600" b="1" i="0" u="none" strike="noStrike">
            <a:solidFill>
              <a:schemeClr val="bg1"/>
            </a:solidFill>
            <a:effectLst/>
            <a:latin typeface="+mn-lt"/>
            <a:ea typeface="+mn-ea"/>
            <a:cs typeface="Aharoni" panose="02010803020104030203" pitchFamily="2" charset="-79"/>
          </a:endParaRPr>
        </a:p>
      </xdr:txBody>
    </xdr:sp>
    <xdr:clientData/>
  </xdr:twoCellAnchor>
  <xdr:twoCellAnchor>
    <xdr:from>
      <xdr:col>7</xdr:col>
      <xdr:colOff>82434</xdr:colOff>
      <xdr:row>33</xdr:row>
      <xdr:rowOff>110275</xdr:rowOff>
    </xdr:from>
    <xdr:to>
      <xdr:col>10</xdr:col>
      <xdr:colOff>407858</xdr:colOff>
      <xdr:row>34</xdr:row>
      <xdr:rowOff>97098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D185F796-3EC8-18E0-6E82-02461A6D5EB2}"/>
            </a:ext>
          </a:extLst>
        </xdr:cNvPr>
        <xdr:cNvSpPr txBox="1"/>
      </xdr:nvSpPr>
      <xdr:spPr>
        <a:xfrm>
          <a:off x="8949551" y="1906581"/>
          <a:ext cx="3345965" cy="215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200" b="1" i="0" u="none" strike="noStrike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Nombre de km couvert</a:t>
          </a:r>
          <a:r>
            <a:rPr lang="fr-CA" sz="1200" b="1" i="0" u="none" strike="noStrike" baseline="0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 par la promotion</a:t>
          </a:r>
          <a:endParaRPr lang="fr-CA" sz="1200" b="1" i="0" u="none" strike="noStrike">
            <a:solidFill>
              <a:srgbClr val="395D3E"/>
            </a:solidFill>
            <a:effectLst/>
            <a:latin typeface="+mn-lt"/>
            <a:ea typeface="+mn-ea"/>
            <a:cs typeface="Aharoni" panose="02010803020104030203" pitchFamily="2" charset="-79"/>
          </a:endParaRPr>
        </a:p>
      </xdr:txBody>
    </xdr:sp>
    <xdr:clientData/>
  </xdr:twoCellAnchor>
  <xdr:twoCellAnchor>
    <xdr:from>
      <xdr:col>7</xdr:col>
      <xdr:colOff>136074</xdr:colOff>
      <xdr:row>33</xdr:row>
      <xdr:rowOff>228469</xdr:rowOff>
    </xdr:from>
    <xdr:to>
      <xdr:col>10</xdr:col>
      <xdr:colOff>28427</xdr:colOff>
      <xdr:row>36</xdr:row>
      <xdr:rowOff>107370</xdr:rowOff>
    </xdr:to>
    <xdr:sp macro="" textlink="$E$58">
      <xdr:nvSpPr>
        <xdr:cNvPr id="25" name="ZoneTexte 24">
          <a:extLst>
            <a:ext uri="{FF2B5EF4-FFF2-40B4-BE49-F238E27FC236}">
              <a16:creationId xmlns:a16="http://schemas.microsoft.com/office/drawing/2014/main" id="{79507CD3-B0E2-2701-E0DF-A5E32B613DAA}"/>
            </a:ext>
          </a:extLst>
        </xdr:cNvPr>
        <xdr:cNvSpPr txBox="1"/>
      </xdr:nvSpPr>
      <xdr:spPr>
        <a:xfrm>
          <a:off x="9003191" y="2024775"/>
          <a:ext cx="2912894" cy="817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397E9FD-03BC-1241-A7A0-621C4FA3DFDE}" type="TxLink">
            <a:rPr lang="en-US" sz="3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pPr marL="0" indent="0" algn="l"/>
            <a:t>0 km</a:t>
          </a:fld>
          <a:endParaRPr lang="fr-CA" sz="3600" b="1" i="0" u="none" strike="noStrike">
            <a:solidFill>
              <a:schemeClr val="bg1"/>
            </a:solidFill>
            <a:effectLst/>
            <a:latin typeface="+mn-lt"/>
            <a:ea typeface="+mn-ea"/>
            <a:cs typeface="Aharoni" panose="02010803020104030203" pitchFamily="2" charset="-79"/>
          </a:endParaRPr>
        </a:p>
      </xdr:txBody>
    </xdr:sp>
    <xdr:clientData/>
  </xdr:twoCellAnchor>
  <xdr:twoCellAnchor>
    <xdr:from>
      <xdr:col>7</xdr:col>
      <xdr:colOff>90895</xdr:colOff>
      <xdr:row>35</xdr:row>
      <xdr:rowOff>131026</xdr:rowOff>
    </xdr:from>
    <xdr:to>
      <xdr:col>10</xdr:col>
      <xdr:colOff>478438</xdr:colOff>
      <xdr:row>36</xdr:row>
      <xdr:rowOff>117849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FCC2425-9653-1863-EDF1-D6304B6DFF86}"/>
            </a:ext>
          </a:extLst>
        </xdr:cNvPr>
        <xdr:cNvSpPr txBox="1"/>
      </xdr:nvSpPr>
      <xdr:spPr>
        <a:xfrm>
          <a:off x="8958012" y="2636702"/>
          <a:ext cx="3408084" cy="215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200" b="1" i="0" u="none" strike="noStrike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Nombre de km qui</a:t>
          </a:r>
          <a:r>
            <a:rPr lang="fr-CA" sz="1200" b="1" i="0" u="none" strike="noStrike" baseline="0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 devra être couvert par le client</a:t>
          </a:r>
          <a:endParaRPr lang="fr-CA" sz="1200" b="1" i="0" u="none" strike="noStrike">
            <a:solidFill>
              <a:srgbClr val="395D3E"/>
            </a:solidFill>
            <a:effectLst/>
            <a:latin typeface="+mn-lt"/>
            <a:ea typeface="+mn-ea"/>
            <a:cs typeface="Aharoni" panose="02010803020104030203" pitchFamily="2" charset="-79"/>
          </a:endParaRPr>
        </a:p>
      </xdr:txBody>
    </xdr:sp>
    <xdr:clientData/>
  </xdr:twoCellAnchor>
  <xdr:twoCellAnchor>
    <xdr:from>
      <xdr:col>7</xdr:col>
      <xdr:colOff>144536</xdr:colOff>
      <xdr:row>36</xdr:row>
      <xdr:rowOff>23209</xdr:rowOff>
    </xdr:from>
    <xdr:to>
      <xdr:col>10</xdr:col>
      <xdr:colOff>36889</xdr:colOff>
      <xdr:row>38</xdr:row>
      <xdr:rowOff>128122</xdr:rowOff>
    </xdr:to>
    <xdr:sp macro="" textlink="$E$59">
      <xdr:nvSpPr>
        <xdr:cNvPr id="27" name="ZoneTexte 26">
          <a:extLst>
            <a:ext uri="{FF2B5EF4-FFF2-40B4-BE49-F238E27FC236}">
              <a16:creationId xmlns:a16="http://schemas.microsoft.com/office/drawing/2014/main" id="{7C9BC2E5-ED99-3D58-30C5-325F96C4EF9D}"/>
            </a:ext>
          </a:extLst>
        </xdr:cNvPr>
        <xdr:cNvSpPr txBox="1"/>
      </xdr:nvSpPr>
      <xdr:spPr>
        <a:xfrm>
          <a:off x="9011653" y="2757714"/>
          <a:ext cx="2912894" cy="814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A3FA45B-69B2-2044-B781-93C5C0D44731}" type="TxLink">
            <a:rPr lang="en-US" sz="3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pPr marL="0" indent="0" algn="l"/>
            <a:t>80 000 km</a:t>
          </a:fld>
          <a:endParaRPr lang="fr-CA" sz="3600" b="1" i="0" u="none" strike="noStrike">
            <a:solidFill>
              <a:schemeClr val="bg1"/>
            </a:solidFill>
            <a:effectLst/>
            <a:latin typeface="+mn-lt"/>
            <a:ea typeface="+mn-ea"/>
            <a:cs typeface="Aharoni" panose="02010803020104030203" pitchFamily="2" charset="-79"/>
          </a:endParaRPr>
        </a:p>
      </xdr:txBody>
    </xdr:sp>
    <xdr:clientData/>
  </xdr:twoCellAnchor>
  <xdr:twoCellAnchor>
    <xdr:from>
      <xdr:col>7</xdr:col>
      <xdr:colOff>807759</xdr:colOff>
      <xdr:row>38</xdr:row>
      <xdr:rowOff>220184</xdr:rowOff>
    </xdr:from>
    <xdr:to>
      <xdr:col>11</xdr:col>
      <xdr:colOff>183442</xdr:colOff>
      <xdr:row>46</xdr:row>
      <xdr:rowOff>16965</xdr:rowOff>
    </xdr:to>
    <xdr:sp macro="" textlink="">
      <xdr:nvSpPr>
        <xdr:cNvPr id="29" name="Rectangle : coins arrondis 28">
          <a:extLst>
            <a:ext uri="{FF2B5EF4-FFF2-40B4-BE49-F238E27FC236}">
              <a16:creationId xmlns:a16="http://schemas.microsoft.com/office/drawing/2014/main" id="{6369D86F-B2A2-FE60-B711-963608840407}"/>
            </a:ext>
          </a:extLst>
        </xdr:cNvPr>
        <xdr:cNvSpPr/>
      </xdr:nvSpPr>
      <xdr:spPr>
        <a:xfrm>
          <a:off x="9685778" y="3646788"/>
          <a:ext cx="3401343" cy="2624328"/>
        </a:xfrm>
        <a:prstGeom prst="roundRect">
          <a:avLst>
            <a:gd name="adj" fmla="val 8443"/>
          </a:avLst>
        </a:prstGeom>
        <a:solidFill>
          <a:srgbClr val="395D3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7</xdr:col>
      <xdr:colOff>865463</xdr:colOff>
      <xdr:row>38</xdr:row>
      <xdr:rowOff>373530</xdr:rowOff>
    </xdr:from>
    <xdr:to>
      <xdr:col>11</xdr:col>
      <xdr:colOff>180069</xdr:colOff>
      <xdr:row>41</xdr:row>
      <xdr:rowOff>112882</xdr:rowOff>
    </xdr:to>
    <xdr:grpSp>
      <xdr:nvGrpSpPr>
        <xdr:cNvPr id="59" name="Groupe 58">
          <a:extLst>
            <a:ext uri="{FF2B5EF4-FFF2-40B4-BE49-F238E27FC236}">
              <a16:creationId xmlns:a16="http://schemas.microsoft.com/office/drawing/2014/main" id="{9512DDB8-ADDE-F916-F9F5-B9AF0E8CC2C6}"/>
            </a:ext>
          </a:extLst>
        </xdr:cNvPr>
        <xdr:cNvGrpSpPr/>
      </xdr:nvGrpSpPr>
      <xdr:grpSpPr>
        <a:xfrm>
          <a:off x="9727551" y="3778805"/>
          <a:ext cx="3333947" cy="939572"/>
          <a:chOff x="9743482" y="3800134"/>
          <a:chExt cx="3340266" cy="925484"/>
        </a:xfrm>
      </xdr:grpSpPr>
      <xdr:sp macro="" textlink="">
        <xdr:nvSpPr>
          <xdr:cNvPr id="30" name="ZoneTexte 29">
            <a:extLst>
              <a:ext uri="{FF2B5EF4-FFF2-40B4-BE49-F238E27FC236}">
                <a16:creationId xmlns:a16="http://schemas.microsoft.com/office/drawing/2014/main" id="{C8F7D308-D1E8-E653-4AF2-E500C76730EC}"/>
              </a:ext>
            </a:extLst>
          </xdr:cNvPr>
          <xdr:cNvSpPr txBox="1"/>
        </xdr:nvSpPr>
        <xdr:spPr>
          <a:xfrm>
            <a:off x="9743482" y="3800134"/>
            <a:ext cx="3340266" cy="2155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CA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Aharoni" panose="02010803020104030203" pitchFamily="2" charset="-79"/>
              </a:rPr>
              <a:t>Total</a:t>
            </a:r>
            <a:r>
              <a:rPr lang="fr-CA" sz="1200" b="1" i="0" u="none" strike="noStrike" baseline="0">
                <a:solidFill>
                  <a:schemeClr val="bg1"/>
                </a:solidFill>
                <a:effectLst/>
                <a:latin typeface="+mn-lt"/>
                <a:ea typeface="+mn-ea"/>
                <a:cs typeface="Aharoni" panose="02010803020104030203" pitchFamily="2" charset="-79"/>
              </a:rPr>
              <a:t> des émissions en tonnes de CO₂ eq.</a:t>
            </a:r>
            <a:endParaRPr lang="fr-CA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endParaRPr>
          </a:p>
        </xdr:txBody>
      </xdr:sp>
      <xdr:sp macro="" textlink="$E$61">
        <xdr:nvSpPr>
          <xdr:cNvPr id="31" name="ZoneTexte 30">
            <a:extLst>
              <a:ext uri="{FF2B5EF4-FFF2-40B4-BE49-F238E27FC236}">
                <a16:creationId xmlns:a16="http://schemas.microsoft.com/office/drawing/2014/main" id="{36B6C697-5CA9-6D82-4ED2-124C15B17685}"/>
              </a:ext>
            </a:extLst>
          </xdr:cNvPr>
          <xdr:cNvSpPr txBox="1"/>
        </xdr:nvSpPr>
        <xdr:spPr>
          <a:xfrm>
            <a:off x="9790539" y="3919147"/>
            <a:ext cx="2914809" cy="8064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98A9AA07-E973-D34B-BB15-025C397FFB35}" type="TxLink">
              <a:rPr lang="en-US" sz="36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Aharoni" panose="02010803020104030203" pitchFamily="2" charset="-79"/>
              </a:rPr>
              <a:pPr marL="0" indent="0" algn="l"/>
              <a:t>14,4 T CO₂ eq.</a:t>
            </a:fld>
            <a:endParaRPr lang="fr-CA" sz="3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endParaRPr>
          </a:p>
        </xdr:txBody>
      </xdr:sp>
    </xdr:grpSp>
    <xdr:clientData/>
  </xdr:twoCellAnchor>
  <xdr:twoCellAnchor>
    <xdr:from>
      <xdr:col>7</xdr:col>
      <xdr:colOff>865463</xdr:colOff>
      <xdr:row>40</xdr:row>
      <xdr:rowOff>468399</xdr:rowOff>
    </xdr:from>
    <xdr:to>
      <xdr:col>11</xdr:col>
      <xdr:colOff>180069</xdr:colOff>
      <xdr:row>43</xdr:row>
      <xdr:rowOff>212835</xdr:rowOff>
    </xdr:to>
    <xdr:grpSp>
      <xdr:nvGrpSpPr>
        <xdr:cNvPr id="237" name="Groupe 57">
          <a:extLst>
            <a:ext uri="{FF2B5EF4-FFF2-40B4-BE49-F238E27FC236}">
              <a16:creationId xmlns:a16="http://schemas.microsoft.com/office/drawing/2014/main" id="{05D40A9A-9FAF-1D83-AFE4-9D0BDC82716F}"/>
            </a:ext>
          </a:extLst>
        </xdr:cNvPr>
        <xdr:cNvGrpSpPr/>
      </xdr:nvGrpSpPr>
      <xdr:grpSpPr>
        <a:xfrm>
          <a:off x="9727551" y="4585432"/>
          <a:ext cx="3333947" cy="944656"/>
          <a:chOff x="9743482" y="4521415"/>
          <a:chExt cx="3340266" cy="930568"/>
        </a:xfrm>
      </xdr:grpSpPr>
      <xdr:sp macro="" textlink="">
        <xdr:nvSpPr>
          <xdr:cNvPr id="238" name="ZoneTexte 31">
            <a:extLst>
              <a:ext uri="{FF2B5EF4-FFF2-40B4-BE49-F238E27FC236}">
                <a16:creationId xmlns:a16="http://schemas.microsoft.com/office/drawing/2014/main" id="{F33E384D-0FCE-8212-CBEA-6749D5B1A289}"/>
              </a:ext>
            </a:extLst>
          </xdr:cNvPr>
          <xdr:cNvSpPr txBox="1"/>
        </xdr:nvSpPr>
        <xdr:spPr>
          <a:xfrm>
            <a:off x="9743482" y="4521415"/>
            <a:ext cx="3340266" cy="2155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CA" sz="1200" b="1" i="0" u="none" strike="noStrike" baseline="0">
                <a:solidFill>
                  <a:schemeClr val="bg1"/>
                </a:solidFill>
                <a:effectLst/>
                <a:latin typeface="+mn-lt"/>
                <a:ea typeface="+mn-ea"/>
                <a:cs typeface="Aharoni" panose="02010803020104030203" pitchFamily="2" charset="-79"/>
              </a:rPr>
              <a:t>Émissions qui seront compensés par Dilawri</a:t>
            </a:r>
            <a:endParaRPr lang="fr-CA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endParaRPr>
          </a:p>
        </xdr:txBody>
      </xdr:sp>
      <xdr:sp macro="" textlink="$E$62">
        <xdr:nvSpPr>
          <xdr:cNvPr id="239" name="ZoneTexte 32">
            <a:extLst>
              <a:ext uri="{FF2B5EF4-FFF2-40B4-BE49-F238E27FC236}">
                <a16:creationId xmlns:a16="http://schemas.microsoft.com/office/drawing/2014/main" id="{3884F717-DC24-5094-C8F1-BB3296EED3EA}"/>
              </a:ext>
            </a:extLst>
          </xdr:cNvPr>
          <xdr:cNvSpPr txBox="1"/>
        </xdr:nvSpPr>
        <xdr:spPr>
          <a:xfrm>
            <a:off x="9790539" y="4639345"/>
            <a:ext cx="2914809" cy="8126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42264D87-2B51-A447-8F00-D01246D115D8}" type="TxLink">
              <a:rPr lang="en-US" sz="36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Aharoni" panose="02010803020104030203" pitchFamily="2" charset="-79"/>
              </a:rPr>
              <a:pPr marL="0" indent="0" algn="l"/>
              <a:t>0,0 T CO₂ eq.</a:t>
            </a:fld>
            <a:endParaRPr lang="fr-CA" sz="3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endParaRPr>
          </a:p>
        </xdr:txBody>
      </xdr:sp>
    </xdr:grpSp>
    <xdr:clientData/>
  </xdr:twoCellAnchor>
  <xdr:twoCellAnchor>
    <xdr:from>
      <xdr:col>7</xdr:col>
      <xdr:colOff>873930</xdr:colOff>
      <xdr:row>43</xdr:row>
      <xdr:rowOff>91529</xdr:rowOff>
    </xdr:from>
    <xdr:to>
      <xdr:col>11</xdr:col>
      <xdr:colOff>560629</xdr:colOff>
      <xdr:row>46</xdr:row>
      <xdr:rowOff>85144</xdr:rowOff>
    </xdr:to>
    <xdr:grpSp>
      <xdr:nvGrpSpPr>
        <xdr:cNvPr id="384" name="Groupe 56">
          <a:extLst>
            <a:ext uri="{FF2B5EF4-FFF2-40B4-BE49-F238E27FC236}">
              <a16:creationId xmlns:a16="http://schemas.microsoft.com/office/drawing/2014/main" id="{31881D52-2EB5-9E4E-86A7-88874757D11A}"/>
            </a:ext>
          </a:extLst>
        </xdr:cNvPr>
        <xdr:cNvGrpSpPr/>
      </xdr:nvGrpSpPr>
      <xdr:grpSpPr>
        <a:xfrm>
          <a:off x="9736018" y="5408782"/>
          <a:ext cx="3706040" cy="928670"/>
          <a:chOff x="9751950" y="5243411"/>
          <a:chExt cx="3712202" cy="928153"/>
        </a:xfrm>
      </xdr:grpSpPr>
      <xdr:sp macro="" textlink="">
        <xdr:nvSpPr>
          <xdr:cNvPr id="385" name="ZoneTexte 33">
            <a:extLst>
              <a:ext uri="{FF2B5EF4-FFF2-40B4-BE49-F238E27FC236}">
                <a16:creationId xmlns:a16="http://schemas.microsoft.com/office/drawing/2014/main" id="{9C036DA8-D3E3-6A38-021A-1DE8E62DD7CD}"/>
              </a:ext>
            </a:extLst>
          </xdr:cNvPr>
          <xdr:cNvSpPr txBox="1"/>
        </xdr:nvSpPr>
        <xdr:spPr>
          <a:xfrm>
            <a:off x="9751950" y="5243411"/>
            <a:ext cx="3712202" cy="2131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CA" sz="11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Aharoni" panose="02010803020104030203" pitchFamily="2" charset="-79"/>
              </a:rPr>
              <a:t>Émissions qui devront</a:t>
            </a:r>
            <a:r>
              <a:rPr lang="fr-CA" sz="1100" b="1" i="0" u="none" strike="noStrike" baseline="0">
                <a:solidFill>
                  <a:schemeClr val="bg1"/>
                </a:solidFill>
                <a:effectLst/>
                <a:latin typeface="+mn-lt"/>
                <a:ea typeface="+mn-ea"/>
                <a:cs typeface="Aharoni" panose="02010803020104030203" pitchFamily="2" charset="-79"/>
              </a:rPr>
              <a:t> être compensées par le client</a:t>
            </a:r>
            <a:endParaRPr lang="fr-CA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endParaRPr>
          </a:p>
        </xdr:txBody>
      </xdr:sp>
      <xdr:sp macro="" textlink="$E$63">
        <xdr:nvSpPr>
          <xdr:cNvPr id="386" name="ZoneTexte 34">
            <a:extLst>
              <a:ext uri="{FF2B5EF4-FFF2-40B4-BE49-F238E27FC236}">
                <a16:creationId xmlns:a16="http://schemas.microsoft.com/office/drawing/2014/main" id="{D5B27B79-3B25-2D70-955A-5AEF89826B32}"/>
              </a:ext>
            </a:extLst>
          </xdr:cNvPr>
          <xdr:cNvSpPr txBox="1"/>
        </xdr:nvSpPr>
        <xdr:spPr>
          <a:xfrm>
            <a:off x="9801277" y="5361750"/>
            <a:ext cx="2912540" cy="809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fld id="{780FCF6C-F218-9447-81E2-2192D5B7134A}" type="TxLink">
              <a:rPr lang="en-US" sz="36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Aharoni" panose="02010803020104030203" pitchFamily="2" charset="-79"/>
              </a:rPr>
              <a:pPr marL="0" indent="0" algn="l"/>
              <a:t>14,4 T CO₂ eq.</a:t>
            </a:fld>
            <a:endParaRPr lang="fr-CA" sz="3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endParaRPr>
          </a:p>
        </xdr:txBody>
      </xdr:sp>
    </xdr:grpSp>
    <xdr:clientData/>
  </xdr:twoCellAnchor>
  <xdr:twoCellAnchor>
    <xdr:from>
      <xdr:col>11</xdr:col>
      <xdr:colOff>455290</xdr:colOff>
      <xdr:row>40</xdr:row>
      <xdr:rowOff>194501</xdr:rowOff>
    </xdr:from>
    <xdr:to>
      <xdr:col>15</xdr:col>
      <xdr:colOff>629281</xdr:colOff>
      <xdr:row>42</xdr:row>
      <xdr:rowOff>80267</xdr:rowOff>
    </xdr:to>
    <xdr:grpSp>
      <xdr:nvGrpSpPr>
        <xdr:cNvPr id="381" name="Groupe 53">
          <a:extLst>
            <a:ext uri="{FF2B5EF4-FFF2-40B4-BE49-F238E27FC236}">
              <a16:creationId xmlns:a16="http://schemas.microsoft.com/office/drawing/2014/main" id="{44B76C8E-62BB-B61D-22F7-06BC26AC0CA0}"/>
            </a:ext>
          </a:extLst>
        </xdr:cNvPr>
        <xdr:cNvGrpSpPr/>
      </xdr:nvGrpSpPr>
      <xdr:grpSpPr>
        <a:xfrm>
          <a:off x="13336719" y="4311534"/>
          <a:ext cx="4011903" cy="597524"/>
          <a:chOff x="13358967" y="4336363"/>
          <a:chExt cx="4019996" cy="592603"/>
        </a:xfrm>
      </xdr:grpSpPr>
      <xdr:sp macro="" textlink="">
        <xdr:nvSpPr>
          <xdr:cNvPr id="382" name="ZoneTexte 37">
            <a:extLst>
              <a:ext uri="{FF2B5EF4-FFF2-40B4-BE49-F238E27FC236}">
                <a16:creationId xmlns:a16="http://schemas.microsoft.com/office/drawing/2014/main" id="{5A259BA4-9F12-441C-BE89-511BAD7F049B}"/>
              </a:ext>
            </a:extLst>
          </xdr:cNvPr>
          <xdr:cNvSpPr txBox="1"/>
        </xdr:nvSpPr>
        <xdr:spPr>
          <a:xfrm>
            <a:off x="13358967" y="4336363"/>
            <a:ext cx="4019996" cy="2263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CA" sz="1200" b="1" i="0" u="none" strike="noStrike">
                <a:solidFill>
                  <a:srgbClr val="395D3E"/>
                </a:solidFill>
                <a:effectLst/>
                <a:latin typeface="+mn-lt"/>
                <a:ea typeface="+mn-ea"/>
                <a:cs typeface="Aharoni" panose="02010803020104030203" pitchFamily="2" charset="-79"/>
              </a:rPr>
              <a:t>Total</a:t>
            </a:r>
            <a:r>
              <a:rPr lang="fr-CA" sz="1200" b="1" i="0" u="none" strike="noStrike" baseline="0">
                <a:solidFill>
                  <a:srgbClr val="395D3E"/>
                </a:solidFill>
                <a:effectLst/>
                <a:latin typeface="+mn-lt"/>
                <a:ea typeface="+mn-ea"/>
                <a:cs typeface="Aharoni" panose="02010803020104030203" pitchFamily="2" charset="-79"/>
              </a:rPr>
              <a:t> des crédits de biodiversité pour la durée de la location</a:t>
            </a:r>
            <a:endParaRPr lang="fr-CA" sz="1200" b="1" i="0" u="none" strike="noStrike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endParaRPr>
          </a:p>
        </xdr:txBody>
      </xdr:sp>
      <xdr:sp macro="" textlink="$E$65">
        <xdr:nvSpPr>
          <xdr:cNvPr id="383" name="ZoneTexte 38">
            <a:extLst>
              <a:ext uri="{FF2B5EF4-FFF2-40B4-BE49-F238E27FC236}">
                <a16:creationId xmlns:a16="http://schemas.microsoft.com/office/drawing/2014/main" id="{D0C3660C-92DA-8B31-C1F0-2FD7498A826C}"/>
              </a:ext>
            </a:extLst>
          </xdr:cNvPr>
          <xdr:cNvSpPr txBox="1"/>
        </xdr:nvSpPr>
        <xdr:spPr>
          <a:xfrm>
            <a:off x="13424567" y="4566892"/>
            <a:ext cx="3807441" cy="3620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99822377-DA0B-C647-A14B-48333192F41F}" type="TxLink">
              <a:rPr lang="en-US" sz="2800" b="1" i="0" u="none" strike="noStrike">
                <a:solidFill>
                  <a:srgbClr val="395D3E"/>
                </a:solidFill>
                <a:effectLst/>
                <a:latin typeface="+mn-lt"/>
                <a:ea typeface="+mn-ea"/>
                <a:cs typeface="Aharoni" panose="02010803020104030203" pitchFamily="2" charset="-79"/>
              </a:rPr>
              <a:pPr marL="0" indent="0" algn="l"/>
              <a:t>0 Crédit biodiversité</a:t>
            </a:fld>
            <a:endParaRPr lang="fr-CA" sz="2800" b="1" i="0" u="none" strike="noStrike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endParaRPr>
          </a:p>
        </xdr:txBody>
      </xdr:sp>
    </xdr:grpSp>
    <xdr:clientData/>
  </xdr:twoCellAnchor>
  <xdr:twoCellAnchor>
    <xdr:from>
      <xdr:col>11</xdr:col>
      <xdr:colOff>467269</xdr:colOff>
      <xdr:row>42</xdr:row>
      <xdr:rowOff>107613</xdr:rowOff>
    </xdr:from>
    <xdr:to>
      <xdr:col>15</xdr:col>
      <xdr:colOff>602002</xdr:colOff>
      <xdr:row>43</xdr:row>
      <xdr:rowOff>211882</xdr:rowOff>
    </xdr:to>
    <xdr:grpSp>
      <xdr:nvGrpSpPr>
        <xdr:cNvPr id="207" name="Groupe 54">
          <a:extLst>
            <a:ext uri="{FF2B5EF4-FFF2-40B4-BE49-F238E27FC236}">
              <a16:creationId xmlns:a16="http://schemas.microsoft.com/office/drawing/2014/main" id="{559F1B53-618A-7533-A09F-16A32DBE8625}"/>
            </a:ext>
          </a:extLst>
        </xdr:cNvPr>
        <xdr:cNvGrpSpPr/>
      </xdr:nvGrpSpPr>
      <xdr:grpSpPr>
        <a:xfrm>
          <a:off x="13348698" y="4936404"/>
          <a:ext cx="3972645" cy="592731"/>
          <a:chOff x="13370948" y="4919645"/>
          <a:chExt cx="3980677" cy="583515"/>
        </a:xfrm>
      </xdr:grpSpPr>
      <xdr:sp macro="" textlink="">
        <xdr:nvSpPr>
          <xdr:cNvPr id="211" name="ZoneTexte 39">
            <a:extLst>
              <a:ext uri="{FF2B5EF4-FFF2-40B4-BE49-F238E27FC236}">
                <a16:creationId xmlns:a16="http://schemas.microsoft.com/office/drawing/2014/main" id="{77A3666A-092A-645C-C7D1-AF13D35D6312}"/>
              </a:ext>
            </a:extLst>
          </xdr:cNvPr>
          <xdr:cNvSpPr txBox="1"/>
        </xdr:nvSpPr>
        <xdr:spPr>
          <a:xfrm>
            <a:off x="13370948" y="4919645"/>
            <a:ext cx="3980677" cy="2516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CA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Aharoni" panose="02010803020104030203" pitchFamily="2" charset="-79"/>
              </a:rPr>
              <a:t>Crédits</a:t>
            </a:r>
            <a:r>
              <a:rPr lang="fr-CA" sz="1200" b="1" i="0" u="none" strike="noStrike" baseline="0">
                <a:solidFill>
                  <a:schemeClr val="bg1"/>
                </a:solidFill>
                <a:effectLst/>
                <a:latin typeface="+mn-lt"/>
                <a:ea typeface="+mn-ea"/>
                <a:cs typeface="Aharoni" panose="02010803020104030203" pitchFamily="2" charset="-79"/>
              </a:rPr>
              <a:t> qui seront compensés par Dilawri</a:t>
            </a:r>
            <a:endParaRPr lang="fr-CA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endParaRPr>
          </a:p>
        </xdr:txBody>
      </xdr:sp>
      <xdr:sp macro="" textlink="$E$66">
        <xdr:nvSpPr>
          <xdr:cNvPr id="212" name="ZoneTexte 40">
            <a:extLst>
              <a:ext uri="{FF2B5EF4-FFF2-40B4-BE49-F238E27FC236}">
                <a16:creationId xmlns:a16="http://schemas.microsoft.com/office/drawing/2014/main" id="{0B32EE94-C3A1-20D9-8334-38A5CE547D0B}"/>
              </a:ext>
            </a:extLst>
          </xdr:cNvPr>
          <xdr:cNvSpPr txBox="1"/>
        </xdr:nvSpPr>
        <xdr:spPr>
          <a:xfrm>
            <a:off x="13424567" y="5139540"/>
            <a:ext cx="3807673" cy="363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14CBE227-C9EA-5348-BF9D-AD30C8A1A909}" type="TxLink">
              <a:rPr lang="en-US" sz="28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Aharoni" panose="02010803020104030203" pitchFamily="2" charset="-79"/>
              </a:rPr>
              <a:pPr marL="0" indent="0" algn="l"/>
              <a:t>0 Crédit biodiversité</a:t>
            </a:fld>
            <a:endParaRPr lang="fr-CA" sz="28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endParaRPr>
          </a:p>
        </xdr:txBody>
      </xdr:sp>
    </xdr:grpSp>
    <xdr:clientData/>
  </xdr:twoCellAnchor>
  <xdr:twoCellAnchor>
    <xdr:from>
      <xdr:col>11</xdr:col>
      <xdr:colOff>467269</xdr:colOff>
      <xdr:row>44</xdr:row>
      <xdr:rowOff>23563</xdr:rowOff>
    </xdr:from>
    <xdr:to>
      <xdr:col>15</xdr:col>
      <xdr:colOff>482385</xdr:colOff>
      <xdr:row>45</xdr:row>
      <xdr:rowOff>125353</xdr:rowOff>
    </xdr:to>
    <xdr:grpSp>
      <xdr:nvGrpSpPr>
        <xdr:cNvPr id="297" name="Groupe 55">
          <a:extLst>
            <a:ext uri="{FF2B5EF4-FFF2-40B4-BE49-F238E27FC236}">
              <a16:creationId xmlns:a16="http://schemas.microsoft.com/office/drawing/2014/main" id="{C625C494-5281-B7A0-576F-5E6483D45C9E}"/>
            </a:ext>
          </a:extLst>
        </xdr:cNvPr>
        <xdr:cNvGrpSpPr/>
      </xdr:nvGrpSpPr>
      <xdr:grpSpPr>
        <a:xfrm>
          <a:off x="13348698" y="5564112"/>
          <a:ext cx="3853028" cy="590252"/>
          <a:chOff x="13370948" y="5522903"/>
          <a:chExt cx="3861060" cy="581035"/>
        </a:xfrm>
      </xdr:grpSpPr>
      <xdr:sp macro="" textlink="">
        <xdr:nvSpPr>
          <xdr:cNvPr id="298" name="ZoneTexte 41">
            <a:extLst>
              <a:ext uri="{FF2B5EF4-FFF2-40B4-BE49-F238E27FC236}">
                <a16:creationId xmlns:a16="http://schemas.microsoft.com/office/drawing/2014/main" id="{FE125CCE-0B43-D9B5-3589-424F9DDE1AFE}"/>
              </a:ext>
            </a:extLst>
          </xdr:cNvPr>
          <xdr:cNvSpPr txBox="1"/>
        </xdr:nvSpPr>
        <xdr:spPr>
          <a:xfrm>
            <a:off x="13370948" y="5522903"/>
            <a:ext cx="3542232" cy="2435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CA" sz="1200" b="1" i="0" u="none" strike="noStrike" baseline="0">
                <a:solidFill>
                  <a:schemeClr val="bg1"/>
                </a:solidFill>
                <a:effectLst/>
                <a:latin typeface="+mn-lt"/>
                <a:ea typeface="+mn-ea"/>
                <a:cs typeface="Aharoni" panose="02010803020104030203" pitchFamily="2" charset="-79"/>
              </a:rPr>
              <a:t>Crédits qui devront être compensées par le client</a:t>
            </a:r>
            <a:endParaRPr lang="fr-CA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endParaRPr>
          </a:p>
        </xdr:txBody>
      </xdr:sp>
      <xdr:sp macro="" textlink="$E$67">
        <xdr:nvSpPr>
          <xdr:cNvPr id="299" name="ZoneTexte 42">
            <a:extLst>
              <a:ext uri="{FF2B5EF4-FFF2-40B4-BE49-F238E27FC236}">
                <a16:creationId xmlns:a16="http://schemas.microsoft.com/office/drawing/2014/main" id="{3250D821-D6C1-9FB0-AF0C-F4DD3FF80033}"/>
              </a:ext>
            </a:extLst>
          </xdr:cNvPr>
          <xdr:cNvSpPr txBox="1"/>
        </xdr:nvSpPr>
        <xdr:spPr>
          <a:xfrm>
            <a:off x="13424567" y="5741863"/>
            <a:ext cx="3807441" cy="362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190395C6-9653-D045-B41B-EC982ED654BF}" type="TxLink">
              <a:rPr lang="en-US" sz="28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Aharoni" panose="02010803020104030203" pitchFamily="2" charset="-79"/>
              </a:rPr>
              <a:pPr marL="0" indent="0" algn="l"/>
              <a:t>0 Crédit biodiversité</a:t>
            </a:fld>
            <a:endParaRPr lang="fr-CA" sz="28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Aharoni" panose="02010803020104030203" pitchFamily="2" charset="-79"/>
            </a:endParaRPr>
          </a:p>
        </xdr:txBody>
      </xdr:sp>
    </xdr:grpSp>
    <xdr:clientData/>
  </xdr:twoCellAnchor>
  <xdr:twoCellAnchor>
    <xdr:from>
      <xdr:col>10</xdr:col>
      <xdr:colOff>716302</xdr:colOff>
      <xdr:row>29</xdr:row>
      <xdr:rowOff>214252</xdr:rowOff>
    </xdr:from>
    <xdr:to>
      <xdr:col>13</xdr:col>
      <xdr:colOff>29194</xdr:colOff>
      <xdr:row>38</xdr:row>
      <xdr:rowOff>14762</xdr:rowOff>
    </xdr:to>
    <xdr:sp macro="" textlink="">
      <xdr:nvSpPr>
        <xdr:cNvPr id="14" name="Rectangle : coins arrondis 43">
          <a:extLst>
            <a:ext uri="{FF2B5EF4-FFF2-40B4-BE49-F238E27FC236}">
              <a16:creationId xmlns:a16="http://schemas.microsoft.com/office/drawing/2014/main" id="{30682D00-572B-654E-8575-E16A0B76AFBF}"/>
            </a:ext>
          </a:extLst>
        </xdr:cNvPr>
        <xdr:cNvSpPr/>
      </xdr:nvSpPr>
      <xdr:spPr>
        <a:xfrm>
          <a:off x="12613428" y="1104712"/>
          <a:ext cx="2334617" cy="2398901"/>
        </a:xfrm>
        <a:prstGeom prst="roundRect">
          <a:avLst>
            <a:gd name="adj" fmla="val 8443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10</xdr:col>
      <xdr:colOff>866775</xdr:colOff>
      <xdr:row>30</xdr:row>
      <xdr:rowOff>142875</xdr:rowOff>
    </xdr:from>
    <xdr:to>
      <xdr:col>12</xdr:col>
      <xdr:colOff>904875</xdr:colOff>
      <xdr:row>32</xdr:row>
      <xdr:rowOff>76200</xdr:rowOff>
    </xdr:to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B2D6AC93-B525-904C-A206-018942AE3874}"/>
            </a:ext>
            <a:ext uri="{147F2762-F138-4A5C-976F-8EAC2B608ADB}">
              <a16:predDERef xmlns:a16="http://schemas.microsoft.com/office/drawing/2014/main" pred="{30682D00-572B-654E-8575-E16A0B76AFBF}"/>
            </a:ext>
          </a:extLst>
        </xdr:cNvPr>
        <xdr:cNvSpPr txBox="1"/>
      </xdr:nvSpPr>
      <xdr:spPr>
        <a:xfrm>
          <a:off x="12725400" y="1247775"/>
          <a:ext cx="20383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200" b="1" i="0" u="none" strike="noStrike">
              <a:solidFill>
                <a:srgbClr val="395D3E"/>
              </a:solidFill>
              <a:latin typeface="+mn-lt"/>
              <a:ea typeface="+mn-lt"/>
              <a:cs typeface="+mn-lt"/>
            </a:rPr>
            <a:t>Montant du paiement</a:t>
          </a:r>
          <a:r>
            <a:rPr lang="en-US" sz="1200" b="1" i="0" u="none" strike="noStrike">
              <a:solidFill>
                <a:srgbClr val="395D3E"/>
              </a:solidFill>
              <a:latin typeface="Aptos Narrow" panose="020B0004020202020204" pitchFamily="34" charset="0"/>
            </a:rPr>
            <a:t> taxes incluses</a:t>
          </a:r>
        </a:p>
      </xdr:txBody>
    </xdr:sp>
    <xdr:clientData/>
  </xdr:twoCellAnchor>
  <xdr:twoCellAnchor>
    <xdr:from>
      <xdr:col>10</xdr:col>
      <xdr:colOff>849942</xdr:colOff>
      <xdr:row>33</xdr:row>
      <xdr:rowOff>11877</xdr:rowOff>
    </xdr:from>
    <xdr:to>
      <xdr:col>12</xdr:col>
      <xdr:colOff>859330</xdr:colOff>
      <xdr:row>34</xdr:row>
      <xdr:rowOff>333374</xdr:rowOff>
    </xdr:to>
    <xdr:sp macro="" textlink="$E$71">
      <xdr:nvSpPr>
        <xdr:cNvPr id="5" name="ZoneTexte 45">
          <a:extLst>
            <a:ext uri="{FF2B5EF4-FFF2-40B4-BE49-F238E27FC236}">
              <a16:creationId xmlns:a16="http://schemas.microsoft.com/office/drawing/2014/main" id="{980984D3-F1C1-9542-A559-3D4CEC0F4EEC}"/>
            </a:ext>
            <a:ext uri="{147F2762-F138-4A5C-976F-8EAC2B608ADB}">
              <a16:predDERef xmlns:a16="http://schemas.microsoft.com/office/drawing/2014/main" pred="{B2D6AC93-B525-904C-A206-018942AE3874}"/>
            </a:ext>
          </a:extLst>
        </xdr:cNvPr>
        <xdr:cNvSpPr txBox="1"/>
      </xdr:nvSpPr>
      <xdr:spPr>
        <a:xfrm>
          <a:off x="12708567" y="1802577"/>
          <a:ext cx="2009638" cy="550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7CF44D84-B923-DC42-A71D-35C3CB5DA6A7}" type="TxLink">
            <a:rPr lang="en-US" sz="4000" b="1" i="0" u="none" strike="noStrike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pPr marL="0" indent="0" algn="l"/>
            <a:t>5,73 $</a:t>
          </a:fld>
          <a:endParaRPr lang="fr-CA" sz="4000" b="1" i="0" u="none" strike="noStrike">
            <a:solidFill>
              <a:srgbClr val="395D3E"/>
            </a:solidFill>
            <a:effectLst/>
            <a:latin typeface="+mn-lt"/>
            <a:ea typeface="+mn-ea"/>
            <a:cs typeface="Aharoni" panose="02010803020104030203" pitchFamily="2" charset="-79"/>
          </a:endParaRPr>
        </a:p>
      </xdr:txBody>
    </xdr:sp>
    <xdr:clientData/>
  </xdr:twoCellAnchor>
  <xdr:twoCellAnchor>
    <xdr:from>
      <xdr:col>10</xdr:col>
      <xdr:colOff>838447</xdr:colOff>
      <xdr:row>34</xdr:row>
      <xdr:rowOff>425148</xdr:rowOff>
    </xdr:from>
    <xdr:to>
      <xdr:col>12</xdr:col>
      <xdr:colOff>929180</xdr:colOff>
      <xdr:row>38</xdr:row>
      <xdr:rowOff>133350</xdr:rowOff>
    </xdr:to>
    <xdr:sp macro="" textlink="$E$76">
      <xdr:nvSpPr>
        <xdr:cNvPr id="47" name="ZoneTexte 46">
          <a:extLst>
            <a:ext uri="{FF2B5EF4-FFF2-40B4-BE49-F238E27FC236}">
              <a16:creationId xmlns:a16="http://schemas.microsoft.com/office/drawing/2014/main" id="{F5A88F34-529B-1D46-8BC6-EF44B609BF51}"/>
            </a:ext>
            <a:ext uri="{147F2762-F138-4A5C-976F-8EAC2B608ADB}">
              <a16:predDERef xmlns:a16="http://schemas.microsoft.com/office/drawing/2014/main" pred="{980984D3-F1C1-9542-A559-3D4CEC0F4EEC}"/>
            </a:ext>
          </a:extLst>
        </xdr:cNvPr>
        <xdr:cNvSpPr txBox="1"/>
      </xdr:nvSpPr>
      <xdr:spPr>
        <a:xfrm>
          <a:off x="12697072" y="2444448"/>
          <a:ext cx="2090983" cy="1117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304A27C7-AA9C-7A44-82B2-34F7F7733087}" type="TxLink">
            <a:rPr lang="en-US" sz="1800" b="1" i="0" u="none" strike="noStrike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pPr marL="0" indent="0"/>
            <a:t>Payé à chaque 2 semaines</a:t>
          </a:fld>
          <a:endParaRPr lang="fr-CA" sz="1800" b="1" i="0" u="none" strike="noStrike">
            <a:solidFill>
              <a:srgbClr val="395D3E"/>
            </a:solidFill>
            <a:effectLst/>
            <a:latin typeface="+mn-lt"/>
            <a:ea typeface="+mn-ea"/>
            <a:cs typeface="Aharoni" panose="02010803020104030203" pitchFamily="2" charset="-79"/>
          </a:endParaRPr>
        </a:p>
      </xdr:txBody>
    </xdr:sp>
    <xdr:clientData/>
  </xdr:twoCellAnchor>
  <xdr:oneCellAnchor>
    <xdr:from>
      <xdr:col>12</xdr:col>
      <xdr:colOff>913670</xdr:colOff>
      <xdr:row>28</xdr:row>
      <xdr:rowOff>152400</xdr:rowOff>
    </xdr:from>
    <xdr:ext cx="2757124" cy="2764621"/>
    <xdr:pic>
      <xdr:nvPicPr>
        <xdr:cNvPr id="48" name="Image 47">
          <a:extLst>
            <a:ext uri="{FF2B5EF4-FFF2-40B4-BE49-F238E27FC236}">
              <a16:creationId xmlns:a16="http://schemas.microsoft.com/office/drawing/2014/main" id="{71A160AF-67F6-424A-89D1-839DB95CF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5279" y="809297"/>
          <a:ext cx="2757124" cy="2764621"/>
        </a:xfrm>
        <a:prstGeom prst="rect">
          <a:avLst/>
        </a:prstGeom>
      </xdr:spPr>
    </xdr:pic>
    <xdr:clientData/>
  </xdr:oneCellAnchor>
  <xdr:twoCellAnchor>
    <xdr:from>
      <xdr:col>3</xdr:col>
      <xdr:colOff>655612</xdr:colOff>
      <xdr:row>42</xdr:row>
      <xdr:rowOff>115124</xdr:rowOff>
    </xdr:from>
    <xdr:to>
      <xdr:col>6</xdr:col>
      <xdr:colOff>569461</xdr:colOff>
      <xdr:row>42</xdr:row>
      <xdr:rowOff>327847</xdr:rowOff>
    </xdr:to>
    <xdr:sp macro="" textlink="">
      <xdr:nvSpPr>
        <xdr:cNvPr id="173" name="ZoneTexte 17">
          <a:extLst>
            <a:ext uri="{FF2B5EF4-FFF2-40B4-BE49-F238E27FC236}">
              <a16:creationId xmlns:a16="http://schemas.microsoft.com/office/drawing/2014/main" id="{06D749D1-79E3-E653-66F4-F7B0D84DEA31}"/>
            </a:ext>
          </a:extLst>
        </xdr:cNvPr>
        <xdr:cNvSpPr txBox="1"/>
      </xdr:nvSpPr>
      <xdr:spPr>
        <a:xfrm>
          <a:off x="5507970" y="4955501"/>
          <a:ext cx="2933095" cy="2127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CA" sz="1200" b="1" i="0" u="none" strike="noStrike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Nombre</a:t>
          </a:r>
          <a:r>
            <a:rPr lang="fr-CA" sz="1200" b="1" i="0" u="none" strike="noStrike" baseline="0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 de crédits carbone par année</a:t>
          </a:r>
          <a:endParaRPr lang="fr-CA" sz="1200" b="1" i="0" u="none" strike="noStrike">
            <a:solidFill>
              <a:srgbClr val="395D3E"/>
            </a:solidFill>
            <a:effectLst/>
            <a:latin typeface="+mn-lt"/>
            <a:ea typeface="+mn-ea"/>
            <a:cs typeface="Aharoni" panose="02010803020104030203" pitchFamily="2" charset="-79"/>
          </a:endParaRPr>
        </a:p>
      </xdr:txBody>
    </xdr:sp>
    <xdr:clientData/>
  </xdr:twoCellAnchor>
  <xdr:twoCellAnchor>
    <xdr:from>
      <xdr:col>3</xdr:col>
      <xdr:colOff>709231</xdr:colOff>
      <xdr:row>42</xdr:row>
      <xdr:rowOff>298730</xdr:rowOff>
    </xdr:from>
    <xdr:to>
      <xdr:col>7</xdr:col>
      <xdr:colOff>497621</xdr:colOff>
      <xdr:row>44</xdr:row>
      <xdr:rowOff>19673</xdr:rowOff>
    </xdr:to>
    <xdr:sp macro="" textlink="$E$73">
      <xdr:nvSpPr>
        <xdr:cNvPr id="177" name="ZoneTexte 61">
          <a:extLst>
            <a:ext uri="{FF2B5EF4-FFF2-40B4-BE49-F238E27FC236}">
              <a16:creationId xmlns:a16="http://schemas.microsoft.com/office/drawing/2014/main" id="{54D2AC2D-EF51-BB8D-3BC0-FDA06224E1B7}"/>
            </a:ext>
          </a:extLst>
        </xdr:cNvPr>
        <xdr:cNvSpPr txBox="1"/>
      </xdr:nvSpPr>
      <xdr:spPr>
        <a:xfrm>
          <a:off x="5561589" y="5139107"/>
          <a:ext cx="3814051" cy="427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3FAC10C8-0206-A348-A7D4-2F2DD2B673E9}" type="TxLink">
            <a:rPr lang="en-US" sz="2800" b="1" i="0" u="none" strike="noStrike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pPr marL="0" indent="0" algn="l"/>
            <a:t>2,9 Crédits carbone</a:t>
          </a:fld>
          <a:endParaRPr lang="fr-CA" sz="2800" b="1" i="0" u="none" strike="noStrike">
            <a:solidFill>
              <a:srgbClr val="395D3E"/>
            </a:solidFill>
            <a:effectLst/>
            <a:latin typeface="+mn-lt"/>
            <a:ea typeface="+mn-ea"/>
            <a:cs typeface="Aharoni" panose="02010803020104030203" pitchFamily="2" charset="-79"/>
          </a:endParaRPr>
        </a:p>
      </xdr:txBody>
    </xdr:sp>
    <xdr:clientData/>
  </xdr:twoCellAnchor>
  <xdr:twoCellAnchor>
    <xdr:from>
      <xdr:col>3</xdr:col>
      <xdr:colOff>655612</xdr:colOff>
      <xdr:row>43</xdr:row>
      <xdr:rowOff>171622</xdr:rowOff>
    </xdr:from>
    <xdr:to>
      <xdr:col>7</xdr:col>
      <xdr:colOff>800901</xdr:colOff>
      <xdr:row>44</xdr:row>
      <xdr:rowOff>189939</xdr:rowOff>
    </xdr:to>
    <xdr:sp macro="" textlink="">
      <xdr:nvSpPr>
        <xdr:cNvPr id="371" name="ZoneTexte 63">
          <a:extLst>
            <a:ext uri="{FF2B5EF4-FFF2-40B4-BE49-F238E27FC236}">
              <a16:creationId xmlns:a16="http://schemas.microsoft.com/office/drawing/2014/main" id="{EBE7DB2F-4107-5F6B-EFDC-7EB07656F31C}"/>
            </a:ext>
          </a:extLst>
        </xdr:cNvPr>
        <xdr:cNvSpPr txBox="1"/>
      </xdr:nvSpPr>
      <xdr:spPr>
        <a:xfrm>
          <a:off x="5495342" y="5514775"/>
          <a:ext cx="4172676" cy="2471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200" b="1" i="0" u="none" strike="noStrike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Total</a:t>
          </a:r>
          <a:r>
            <a:rPr lang="fr-CA" sz="1200" b="1" i="0" u="none" strike="noStrike" baseline="0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t> de crédits carbone pour la durée de la location</a:t>
          </a:r>
          <a:endParaRPr lang="fr-CA" sz="1200" b="1" i="0" u="none" strike="noStrike">
            <a:solidFill>
              <a:srgbClr val="395D3E"/>
            </a:solidFill>
            <a:effectLst/>
            <a:latin typeface="+mn-lt"/>
            <a:ea typeface="+mn-ea"/>
            <a:cs typeface="Aharoni" panose="02010803020104030203" pitchFamily="2" charset="-79"/>
          </a:endParaRPr>
        </a:p>
      </xdr:txBody>
    </xdr:sp>
    <xdr:clientData/>
  </xdr:twoCellAnchor>
  <xdr:twoCellAnchor>
    <xdr:from>
      <xdr:col>3</xdr:col>
      <xdr:colOff>709231</xdr:colOff>
      <xdr:row>44</xdr:row>
      <xdr:rowOff>194089</xdr:rowOff>
    </xdr:from>
    <xdr:to>
      <xdr:col>7</xdr:col>
      <xdr:colOff>491011</xdr:colOff>
      <xdr:row>45</xdr:row>
      <xdr:rowOff>76918</xdr:rowOff>
    </xdr:to>
    <xdr:sp macro="" textlink="$E$74">
      <xdr:nvSpPr>
        <xdr:cNvPr id="179" name="ZoneTexte 64">
          <a:extLst>
            <a:ext uri="{FF2B5EF4-FFF2-40B4-BE49-F238E27FC236}">
              <a16:creationId xmlns:a16="http://schemas.microsoft.com/office/drawing/2014/main" id="{1BE61A7B-0179-8222-DCF5-8B74E28E4DA8}"/>
            </a:ext>
          </a:extLst>
        </xdr:cNvPr>
        <xdr:cNvSpPr txBox="1"/>
      </xdr:nvSpPr>
      <xdr:spPr>
        <a:xfrm>
          <a:off x="5561589" y="5741353"/>
          <a:ext cx="3807441" cy="362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463E772-5323-8C48-9C2E-18FCDAD3918A}" type="TxLink">
            <a:rPr lang="en-US" sz="2800" b="1" i="0" u="none" strike="noStrike">
              <a:solidFill>
                <a:srgbClr val="395D3E"/>
              </a:solidFill>
              <a:effectLst/>
              <a:latin typeface="+mn-lt"/>
              <a:ea typeface="+mn-ea"/>
              <a:cs typeface="Aharoni" panose="02010803020104030203" pitchFamily="2" charset="-79"/>
            </a:rPr>
            <a:pPr marL="0" indent="0" algn="l"/>
            <a:t>14,4 Crédits carbone</a:t>
          </a:fld>
          <a:endParaRPr lang="fr-CA" sz="2800" b="1" i="0" u="none" strike="noStrike">
            <a:solidFill>
              <a:srgbClr val="395D3E"/>
            </a:solidFill>
            <a:effectLst/>
            <a:latin typeface="+mn-lt"/>
            <a:ea typeface="+mn-ea"/>
            <a:cs typeface="Aharoni" panose="02010803020104030203" pitchFamily="2" charset="-79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imon Gagné" id="{35CF9615-E8BD-4443-9FAB-74A4FF6F9D76}" userId="S::simon_virageco.com#ext#@carbonnequebec.onmicrosoft.com::14e3c654-2757-4dae-9b0b-0e78867d4e7b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9" dT="2024-06-18T12:57:23.61" personId="{35CF9615-E8BD-4443-9FAB-74A4FF6F9D76}" id="{97FD1A41-C708-4C6E-8A54-52681604B81E}">
    <text>Je réduirais de taille de police toutes les unités comme ça, on verrait plus les nombres. 
Aussi, j'enlèverais toutes les unités dont le titre donne les unités.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B833-8E1B-5440-94E9-36A230D3F2E8}">
  <dimension ref="A1:Q76"/>
  <sheetViews>
    <sheetView tabSelected="1" zoomScale="91" zoomScaleNormal="83" workbookViewId="0">
      <selection activeCell="C42" sqref="C42"/>
    </sheetView>
  </sheetViews>
  <sheetFormatPr baseColWidth="10" defaultColWidth="10.83203125" defaultRowHeight="15"/>
  <cols>
    <col min="1" max="1" width="6.5" style="2" customWidth="1"/>
    <col min="2" max="2" width="35.33203125" style="2" customWidth="1"/>
    <col min="3" max="3" width="21.83203125" style="2" customWidth="1"/>
    <col min="4" max="14" width="13.1640625" style="2" customWidth="1"/>
    <col min="15" max="15" width="10.83203125" style="2"/>
    <col min="16" max="16" width="14.1640625" style="2" customWidth="1"/>
    <col min="17" max="16384" width="10.83203125" style="2"/>
  </cols>
  <sheetData>
    <row r="1" spans="1:17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  <c r="Q1" s="1"/>
    </row>
    <row r="2" spans="1:17" hidden="1">
      <c r="A2" s="28"/>
      <c r="P2" s="29"/>
      <c r="Q2" s="1"/>
    </row>
    <row r="3" spans="1:17" hidden="1">
      <c r="A3" s="28"/>
      <c r="P3" s="29"/>
      <c r="Q3" s="1"/>
    </row>
    <row r="4" spans="1:17" hidden="1">
      <c r="A4" s="28"/>
      <c r="B4" s="2" t="s">
        <v>0</v>
      </c>
      <c r="C4" s="12"/>
      <c r="D4" s="13">
        <v>1</v>
      </c>
      <c r="F4" s="2">
        <v>0</v>
      </c>
      <c r="P4" s="29"/>
      <c r="Q4" s="1"/>
    </row>
    <row r="5" spans="1:17" hidden="1">
      <c r="A5" s="28"/>
      <c r="B5" s="2" t="s">
        <v>1</v>
      </c>
      <c r="C5" s="12" t="s">
        <v>2</v>
      </c>
      <c r="D5" s="13">
        <v>2</v>
      </c>
      <c r="F5" s="2">
        <v>5</v>
      </c>
      <c r="P5" s="29"/>
      <c r="Q5" s="1"/>
    </row>
    <row r="6" spans="1:17" hidden="1">
      <c r="A6" s="28"/>
      <c r="B6" s="2" t="s">
        <v>3</v>
      </c>
      <c r="C6" s="12" t="s">
        <v>4</v>
      </c>
      <c r="D6" s="13">
        <v>3</v>
      </c>
      <c r="F6" s="2">
        <v>10</v>
      </c>
      <c r="P6" s="29"/>
      <c r="Q6" s="1"/>
    </row>
    <row r="7" spans="1:17" hidden="1">
      <c r="A7" s="28"/>
      <c r="C7" s="12"/>
      <c r="D7" s="13">
        <v>4</v>
      </c>
      <c r="F7" s="2">
        <v>15</v>
      </c>
      <c r="P7" s="29"/>
      <c r="Q7" s="1"/>
    </row>
    <row r="8" spans="1:17" hidden="1">
      <c r="A8" s="28"/>
      <c r="C8" s="14"/>
      <c r="D8" s="13">
        <v>5</v>
      </c>
      <c r="F8" s="2">
        <v>20</v>
      </c>
      <c r="P8" s="29"/>
      <c r="Q8" s="1"/>
    </row>
    <row r="9" spans="1:17" hidden="1">
      <c r="A9" s="28"/>
      <c r="F9" s="2">
        <v>25</v>
      </c>
      <c r="P9" s="29"/>
      <c r="Q9" s="1"/>
    </row>
    <row r="10" spans="1:17" hidden="1">
      <c r="A10" s="28"/>
      <c r="F10" s="2">
        <v>30</v>
      </c>
      <c r="P10" s="29"/>
      <c r="Q10" s="1"/>
    </row>
    <row r="11" spans="1:17" hidden="1">
      <c r="A11" s="28"/>
      <c r="F11" s="2">
        <v>35</v>
      </c>
      <c r="P11" s="29"/>
      <c r="Q11" s="1"/>
    </row>
    <row r="12" spans="1:17" hidden="1">
      <c r="A12" s="28"/>
      <c r="F12" s="2">
        <v>40</v>
      </c>
      <c r="P12" s="29"/>
      <c r="Q12" s="1"/>
    </row>
    <row r="13" spans="1:17" hidden="1">
      <c r="A13" s="28"/>
      <c r="F13" s="2">
        <v>45</v>
      </c>
      <c r="P13" s="29"/>
      <c r="Q13" s="1"/>
    </row>
    <row r="14" spans="1:17" hidden="1">
      <c r="A14" s="28"/>
      <c r="F14" s="2">
        <v>50</v>
      </c>
      <c r="P14" s="29"/>
      <c r="Q14" s="1"/>
    </row>
    <row r="15" spans="1:17" hidden="1">
      <c r="A15" s="28"/>
      <c r="F15" s="2">
        <v>55</v>
      </c>
      <c r="P15" s="29"/>
      <c r="Q15" s="1"/>
    </row>
    <row r="16" spans="1:17" hidden="1">
      <c r="A16" s="28"/>
      <c r="F16" s="2">
        <v>60</v>
      </c>
      <c r="P16" s="29"/>
      <c r="Q16" s="1"/>
    </row>
    <row r="17" spans="1:17" hidden="1">
      <c r="A17" s="28"/>
      <c r="F17" s="2">
        <v>65</v>
      </c>
      <c r="P17" s="29"/>
      <c r="Q17" s="1"/>
    </row>
    <row r="18" spans="1:17" hidden="1">
      <c r="A18" s="28"/>
      <c r="F18" s="2">
        <v>70</v>
      </c>
      <c r="P18" s="29"/>
      <c r="Q18" s="1"/>
    </row>
    <row r="19" spans="1:17" hidden="1">
      <c r="A19" s="28"/>
      <c r="F19" s="2">
        <v>75</v>
      </c>
      <c r="P19" s="29"/>
      <c r="Q19" s="1"/>
    </row>
    <row r="20" spans="1:17" hidden="1">
      <c r="A20" s="28"/>
      <c r="F20" s="2">
        <v>80</v>
      </c>
      <c r="P20" s="29"/>
      <c r="Q20" s="1"/>
    </row>
    <row r="21" spans="1:17" hidden="1">
      <c r="A21" s="28"/>
      <c r="F21" s="2">
        <v>85</v>
      </c>
      <c r="P21" s="29"/>
      <c r="Q21" s="1"/>
    </row>
    <row r="22" spans="1:17" hidden="1">
      <c r="A22" s="28"/>
      <c r="F22" s="2">
        <v>90</v>
      </c>
      <c r="P22" s="29"/>
      <c r="Q22" s="1"/>
    </row>
    <row r="23" spans="1:17" hidden="1">
      <c r="A23" s="28"/>
      <c r="F23" s="2">
        <v>95</v>
      </c>
      <c r="P23" s="29"/>
      <c r="Q23" s="1"/>
    </row>
    <row r="24" spans="1:17" hidden="1">
      <c r="A24" s="28"/>
      <c r="F24" s="2">
        <v>100</v>
      </c>
      <c r="P24" s="29"/>
      <c r="Q24" s="1"/>
    </row>
    <row r="25" spans="1:17" hidden="1">
      <c r="A25" s="28"/>
      <c r="P25" s="29"/>
      <c r="Q25" s="1"/>
    </row>
    <row r="26" spans="1:17" hidden="1">
      <c r="A26" s="30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P26" s="29"/>
      <c r="Q26" s="1"/>
    </row>
    <row r="27" spans="1:17" ht="18" customHeight="1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3"/>
      <c r="Q27" s="1"/>
    </row>
    <row r="28" spans="1:17" ht="18" customHeight="1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3"/>
      <c r="Q28" s="1"/>
    </row>
    <row r="29" spans="1:17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3"/>
      <c r="Q29" s="1"/>
    </row>
    <row r="30" spans="1:17" ht="18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3"/>
      <c r="Q30" s="1"/>
    </row>
    <row r="31" spans="1:17" ht="18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3"/>
      <c r="Q31" s="1"/>
    </row>
    <row r="32" spans="1:17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  <c r="Q32" s="1"/>
    </row>
    <row r="33" spans="1:17" ht="18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  <c r="Q33" s="1"/>
    </row>
    <row r="34" spans="1:17" ht="18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3"/>
      <c r="Q34" s="1"/>
    </row>
    <row r="35" spans="1:17" ht="38" customHeight="1">
      <c r="A35" s="31"/>
      <c r="B35" s="34" t="s">
        <v>5</v>
      </c>
      <c r="C35" s="35" t="s">
        <v>6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  <c r="Q35" s="1"/>
    </row>
    <row r="36" spans="1:17" ht="18" customHeight="1">
      <c r="A36" s="31"/>
      <c r="B36" s="34"/>
      <c r="C36" s="36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  <c r="Q36" s="1"/>
    </row>
    <row r="37" spans="1:17" ht="38" customHeight="1">
      <c r="A37" s="31"/>
      <c r="B37" s="34" t="s">
        <v>7</v>
      </c>
      <c r="C37" s="35" t="s">
        <v>6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  <c r="Q37" s="1"/>
    </row>
    <row r="38" spans="1:17" ht="18" customHeight="1">
      <c r="A38" s="31"/>
      <c r="B38" s="34"/>
      <c r="C38" s="36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3"/>
      <c r="Q38" s="1"/>
    </row>
    <row r="39" spans="1:17" ht="38" customHeight="1">
      <c r="A39" s="31"/>
      <c r="B39" s="34" t="s">
        <v>9</v>
      </c>
      <c r="C39" s="37">
        <v>16000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1"/>
    </row>
    <row r="40" spans="1:17" ht="18" customHeight="1">
      <c r="A40" s="31"/>
      <c r="B40" s="34"/>
      <c r="C40" s="3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3"/>
      <c r="Q40" s="1"/>
    </row>
    <row r="41" spans="1:17" ht="38" customHeight="1">
      <c r="A41" s="31"/>
      <c r="B41" s="34" t="s">
        <v>10</v>
      </c>
      <c r="C41" s="39">
        <v>7.8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1"/>
    </row>
    <row r="42" spans="1:17" ht="18" customHeight="1">
      <c r="A42" s="31"/>
      <c r="B42" s="34"/>
      <c r="C42" s="40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3"/>
      <c r="Q42" s="1"/>
    </row>
    <row r="43" spans="1:17" ht="38" customHeight="1">
      <c r="A43" s="31"/>
      <c r="B43" s="34" t="s">
        <v>11</v>
      </c>
      <c r="C43" s="41">
        <v>5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Q43" s="1"/>
    </row>
    <row r="44" spans="1:17" ht="18" customHeight="1">
      <c r="A44" s="31"/>
      <c r="B44" s="34"/>
      <c r="C44" s="4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3"/>
      <c r="Q44" s="1"/>
    </row>
    <row r="45" spans="1:17" ht="38" customHeight="1">
      <c r="A45" s="31"/>
      <c r="B45" s="34" t="s">
        <v>12</v>
      </c>
      <c r="C45" s="43">
        <v>26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3"/>
      <c r="Q45" s="1"/>
    </row>
    <row r="46" spans="1:17" ht="18" customHeight="1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3"/>
      <c r="Q46" s="1"/>
    </row>
    <row r="47" spans="1:17" ht="18" customHeight="1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1"/>
    </row>
    <row r="48" spans="1:17" ht="1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5" hidden="1"/>
    <row r="50" spans="2:5" hidden="1">
      <c r="B50" s="2" t="s">
        <v>8</v>
      </c>
    </row>
    <row r="51" spans="2:5" hidden="1">
      <c r="B51" s="2" t="s">
        <v>6</v>
      </c>
      <c r="D51" s="4" t="s">
        <v>13</v>
      </c>
      <c r="E51" s="22">
        <f>IF(C35="Non",((C39/100)*C41),0)</f>
        <v>1248</v>
      </c>
    </row>
    <row r="52" spans="2:5" hidden="1">
      <c r="D52" s="4" t="s">
        <v>14</v>
      </c>
      <c r="E52" s="20">
        <v>2.2999999999999998</v>
      </c>
    </row>
    <row r="53" spans="2:5" hidden="1">
      <c r="B53" s="2">
        <v>52</v>
      </c>
      <c r="D53" s="4" t="s">
        <v>15</v>
      </c>
      <c r="E53" s="21">
        <f>E51*E52</f>
        <v>2870.3999999999996</v>
      </c>
    </row>
    <row r="54" spans="2:5" hidden="1">
      <c r="B54" s="2">
        <v>26</v>
      </c>
      <c r="D54" s="6" t="s">
        <v>16</v>
      </c>
      <c r="E54" s="17">
        <f>E53/1000</f>
        <v>2.8703999999999996</v>
      </c>
    </row>
    <row r="55" spans="2:5" hidden="1">
      <c r="B55" s="2">
        <v>24</v>
      </c>
      <c r="D55" s="4" t="s">
        <v>17</v>
      </c>
      <c r="E55" s="24">
        <f>IF(C35="Oui",3,0)</f>
        <v>0</v>
      </c>
    </row>
    <row r="56" spans="2:5" hidden="1">
      <c r="B56" s="2">
        <v>12</v>
      </c>
      <c r="D56" s="7"/>
      <c r="E56" s="8"/>
    </row>
    <row r="57" spans="2:5" hidden="1">
      <c r="B57" s="2">
        <v>1</v>
      </c>
      <c r="D57" s="6" t="s">
        <v>18</v>
      </c>
      <c r="E57" s="16">
        <f>(C39*C43)</f>
        <v>80000</v>
      </c>
    </row>
    <row r="58" spans="2:5" hidden="1">
      <c r="D58" s="4" t="s">
        <v>19</v>
      </c>
      <c r="E58" s="16">
        <f>IF(C35="Non",IF(C37="Oui",16000,0),0)</f>
        <v>0</v>
      </c>
    </row>
    <row r="59" spans="2:5" hidden="1">
      <c r="D59" s="4" t="s">
        <v>20</v>
      </c>
      <c r="E59" s="16">
        <f>IF(C35="OUI",0,((C39*C43)-E58))</f>
        <v>80000</v>
      </c>
    </row>
    <row r="60" spans="2:5" hidden="1">
      <c r="D60" s="7"/>
      <c r="E60" s="8"/>
    </row>
    <row r="61" spans="2:5" hidden="1">
      <c r="D61" s="6" t="s">
        <v>21</v>
      </c>
      <c r="E61" s="18">
        <f>ROUNDUP(E54*C43,1)</f>
        <v>14.4</v>
      </c>
    </row>
    <row r="62" spans="2:5" hidden="1">
      <c r="D62" s="4" t="s">
        <v>22</v>
      </c>
      <c r="E62" s="18">
        <f>((E58/100*C41)/1000)*E52</f>
        <v>0</v>
      </c>
    </row>
    <row r="63" spans="2:5" hidden="1">
      <c r="D63" s="4" t="s">
        <v>23</v>
      </c>
      <c r="E63" s="18">
        <f>ROUNDUP(((E59/100*C41)/1000)*E52, 1)</f>
        <v>14.4</v>
      </c>
    </row>
    <row r="64" spans="2:5" hidden="1">
      <c r="D64" s="7"/>
      <c r="E64" s="8"/>
    </row>
    <row r="65" spans="4:6" hidden="1">
      <c r="D65" s="4" t="s">
        <v>24</v>
      </c>
      <c r="E65" s="24">
        <f>C43*E55</f>
        <v>0</v>
      </c>
    </row>
    <row r="66" spans="4:6" hidden="1">
      <c r="D66" s="4" t="s">
        <v>25</v>
      </c>
      <c r="E66" s="24">
        <f>IF(C35="Oui",IF(C37="Oui",3,0),0)</f>
        <v>0</v>
      </c>
    </row>
    <row r="67" spans="4:6" hidden="1">
      <c r="D67" s="4" t="s">
        <v>26</v>
      </c>
      <c r="E67" s="24">
        <f>E65-E66</f>
        <v>0</v>
      </c>
    </row>
    <row r="68" spans="4:6" hidden="1">
      <c r="D68" s="7"/>
      <c r="E68" s="8"/>
    </row>
    <row r="69" spans="4:6" hidden="1">
      <c r="D69" s="9" t="s">
        <v>27</v>
      </c>
      <c r="E69" s="10">
        <f>IF(C35="Non",(E63*45),((E65-E66)*45))</f>
        <v>648</v>
      </c>
    </row>
    <row r="70" spans="4:6" hidden="1">
      <c r="D70" s="9" t="s">
        <v>28</v>
      </c>
      <c r="E70" s="5">
        <f>(C43*C45)</f>
        <v>130</v>
      </c>
      <c r="F70" s="47">
        <f>ROUNDUP(E69*1.14975,2)</f>
        <v>745.04</v>
      </c>
    </row>
    <row r="71" spans="4:6" hidden="1">
      <c r="D71" s="9" t="s">
        <v>29</v>
      </c>
      <c r="E71" s="11">
        <f>F70/E70</f>
        <v>5.7310769230769232</v>
      </c>
    </row>
    <row r="72" spans="4:6" hidden="1">
      <c r="D72" s="7"/>
      <c r="E72" s="8"/>
    </row>
    <row r="73" spans="4:6" hidden="1">
      <c r="D73" s="19" t="s">
        <v>30</v>
      </c>
      <c r="E73" s="23">
        <f>E54</f>
        <v>2.8703999999999996</v>
      </c>
    </row>
    <row r="74" spans="4:6" hidden="1">
      <c r="D74" s="19" t="s">
        <v>31</v>
      </c>
      <c r="E74" s="23">
        <f>E73*C43</f>
        <v>14.351999999999999</v>
      </c>
    </row>
    <row r="75" spans="4:6" hidden="1">
      <c r="D75" s="7"/>
      <c r="E75" s="8"/>
    </row>
    <row r="76" spans="4:6" hidden="1">
      <c r="D76" s="19" t="s">
        <v>32</v>
      </c>
      <c r="E76" s="2" t="str" cm="1">
        <f t="array" ref="E76">_xlfn.SWITCH($C$45,52,"Payé à chaque semaine",26,"Payé à chaque 2 semaines",24,"Payé 2 fois par mois",12,"Payé à chaque mois",1,"Payé annuellement")</f>
        <v>Payé à chaque 2 semaines</v>
      </c>
    </row>
  </sheetData>
  <sheetProtection algorithmName="SHA-512" hashValue="RTd6/bdCVCz0Pgs0/+ziqmbRjeBJfJXcjIkdnMPUWlMKVGlp5TdHNwTMCP9RMy4EGBEdvMT7p67gH5d5zNfaHA==" saltValue="5o8ljnQy7J9uMly+99NWSg==" spinCount="100000" sheet="1" objects="1" scenarios="1"/>
  <protectedRanges>
    <protectedRange sqref="C35 C37 C39 C41 C43 C45" name="Plage1"/>
  </protectedRanges>
  <dataValidations count="4">
    <dataValidation type="list" allowBlank="1" showInputMessage="1" showErrorMessage="1" sqref="C45" xr:uid="{8E954CCD-70F1-3F48-ACFB-CF10F7A61826}">
      <formula1>$B$53:$B$57</formula1>
    </dataValidation>
    <dataValidation type="list" allowBlank="1" showInputMessage="1" showErrorMessage="1" sqref="C37:C38" xr:uid="{8B0CAC4D-D733-8447-B739-14B981B5D886}">
      <formula1>$B$50:$B$51</formula1>
    </dataValidation>
    <dataValidation type="list" allowBlank="1" showInputMessage="1" showErrorMessage="1" sqref="C35:C36" xr:uid="{0E645C8A-89BF-A64D-8B8B-E6C7A732806B}">
      <formula1>B50:B51</formula1>
    </dataValidation>
    <dataValidation type="decimal" allowBlank="1" showInputMessage="1" showErrorMessage="1" sqref="C41" xr:uid="{E7952288-0B45-42E0-9F45-0CB8B494C269}">
      <formula1>0</formula1>
      <formula2>25</formula2>
    </dataValidation>
  </dataValidations>
  <pageMargins left="0.7" right="0.7" top="0.75" bottom="0.75" header="0.3" footer="0.3"/>
  <pageSetup orientation="portrait" horizontalDpi="0" verticalDpi="0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0C863F810A394D9630D2BF3AB7D6B8" ma:contentTypeVersion="16" ma:contentTypeDescription="Create a new document." ma:contentTypeScope="" ma:versionID="22432d9047a21b3dece3a378ba5ce480">
  <xsd:schema xmlns:xsd="http://www.w3.org/2001/XMLSchema" xmlns:xs="http://www.w3.org/2001/XMLSchema" xmlns:p="http://schemas.microsoft.com/office/2006/metadata/properties" xmlns:ns2="50a0baa4-f854-4757-b82e-67976579a009" xmlns:ns3="1769cb54-5b79-41dc-81db-ed0ad82bdbb6" targetNamespace="http://schemas.microsoft.com/office/2006/metadata/properties" ma:root="true" ma:fieldsID="1391aa236163eb611b16e72c2527b147" ns2:_="" ns3:_="">
    <xsd:import namespace="50a0baa4-f854-4757-b82e-67976579a009"/>
    <xsd:import namespace="1769cb54-5b79-41dc-81db-ed0ad82bd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oi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0baa4-f854-4757-b82e-67976579a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132a530-829c-499e-9e68-3904ef6f03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ois" ma:index="23" nillable="true" ma:displayName="Mois" ma:default="5/3/2024" ma:format="DateOnly" ma:internalName="Mois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9cb54-5b79-41dc-81db-ed0ad82bdbb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3910d1-f10f-45ef-82e1-5106ddb74da0}" ma:internalName="TaxCatchAll" ma:showField="CatchAllData" ma:web="1769cb54-5b79-41dc-81db-ed0ad82bd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a0baa4-f854-4757-b82e-67976579a009">
      <Terms xmlns="http://schemas.microsoft.com/office/infopath/2007/PartnerControls"/>
    </lcf76f155ced4ddcb4097134ff3c332f>
    <TaxCatchAll xmlns="1769cb54-5b79-41dc-81db-ed0ad82bdbb6" xsi:nil="true"/>
    <Mois xmlns="50a0baa4-f854-4757-b82e-67976579a009" xsi:nil="true"/>
  </documentManagement>
</p:properties>
</file>

<file path=customXml/itemProps1.xml><?xml version="1.0" encoding="utf-8"?>
<ds:datastoreItem xmlns:ds="http://schemas.openxmlformats.org/officeDocument/2006/customXml" ds:itemID="{9C8E2C82-1B5D-44D8-AFC1-F62DDA7F8D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CE9829-9B45-45D9-9F2F-D006714BB2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a0baa4-f854-4757-b82e-67976579a009"/>
    <ds:schemaRef ds:uri="1769cb54-5b79-41dc-81db-ed0ad82bd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BF1DD4-5ADA-46F1-AAF6-0D0AF1FEA7E6}">
  <ds:schemaRefs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1769cb54-5b79-41dc-81db-ed0ad82bdbb6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50a0baa4-f854-4757-b82e-67976579a00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 - Calculateur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Florence Benoit</dc:creator>
  <cp:keywords/>
  <dc:description/>
  <cp:lastModifiedBy>Florence Benoit</cp:lastModifiedBy>
  <cp:revision/>
  <dcterms:created xsi:type="dcterms:W3CDTF">2024-06-12T01:16:53Z</dcterms:created>
  <dcterms:modified xsi:type="dcterms:W3CDTF">2024-07-19T14:08:42Z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0x010100BD0C863F810A394D9630D2BF3AB7D6B8</vt:lpwstr>
  </property>
  <property fmtid="{D5CDD505-2E9C-101B-9397-08002B2CF9AE}" pid="3" name="MediaServiceImageTags">
    <vt:lpwstr/>
  </property>
</Properties>
</file>